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filterPrivacy="1"/>
  <xr:revisionPtr revIDLastSave="0" documentId="8_{FC327C14-3570-2142-B5A9-7D963B79AD58}" xr6:coauthVersionLast="47" xr6:coauthVersionMax="47" xr10:uidLastSave="{00000000-0000-0000-0000-000000000000}"/>
  <bookViews>
    <workbookView xWindow="920" yWindow="500" windowWidth="22380" windowHeight="13540" xr2:uid="{00000000-000D-0000-FFFF-FFFF00000000}"/>
  </bookViews>
  <sheets>
    <sheet name="Construction Project Timeli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G53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I4" i="1"/>
</calcChain>
</file>

<file path=xl/sharedStrings.xml><?xml version="1.0" encoding="utf-8"?>
<sst xmlns="http://schemas.openxmlformats.org/spreadsheetml/2006/main" count="1131" uniqueCount="282">
  <si>
    <t/>
  </si>
  <si>
    <t xml:space="preserve">Create professional Gantt charts in GanttPRO in a few clicks   </t>
  </si>
  <si>
    <t>Construction Project Timeline</t>
  </si>
  <si>
    <t>Color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</si>
  <si>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</si>
  <si>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</si>
  <si>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</si>
  <si>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</si>
  <si>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</si>
  <si>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</si>
  <si>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</si>
  <si>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</si>
  <si>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</si>
  <si>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</si>
  <si>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</si>
  <si>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</si>
  <si>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</si>
  <si>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</si>
  <si>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</si>
  <si>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</si>
  <si>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3.5</t>
  </si>
  <si>
    <t>4</t>
  </si>
  <si>
    <t>4.1</t>
  </si>
  <si>
    <t>4.2</t>
  </si>
  <si>
    <t>4.3</t>
  </si>
  <si>
    <t>4.4</t>
  </si>
  <si>
    <t>5</t>
  </si>
  <si>
    <t>6</t>
  </si>
  <si>
    <t>6.1</t>
  </si>
  <si>
    <t>6.2</t>
  </si>
  <si>
    <t>6.3</t>
  </si>
  <si>
    <t>7</t>
  </si>
  <si>
    <t>8</t>
  </si>
  <si>
    <t>9</t>
  </si>
  <si>
    <t>9.1</t>
  </si>
  <si>
    <t>9.2</t>
  </si>
  <si>
    <t>11</t>
  </si>
  <si>
    <t>12</t>
  </si>
  <si>
    <t>12.1</t>
  </si>
  <si>
    <t>12.2</t>
  </si>
  <si>
    <t>12.3</t>
  </si>
  <si>
    <t>12.4</t>
  </si>
  <si>
    <t>13</t>
  </si>
  <si>
    <t>13.1</t>
  </si>
  <si>
    <t>13.2</t>
  </si>
  <si>
    <t>13.3</t>
  </si>
  <si>
    <t>14</t>
  </si>
  <si>
    <t>15</t>
  </si>
  <si>
    <t>15.1</t>
  </si>
  <si>
    <t>15.2</t>
  </si>
  <si>
    <t>15.3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</si>
  <si>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</si>
  <si>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</si>
  <si>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</si>
  <si>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</si>
  <si>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</si>
  <si>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</si>
  <si>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</si>
  <si>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</si>
  <si>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</si>
  <si>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</si>
  <si>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</si>
  <si>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</si>
  <si>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</si>
  <si>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</si>
  <si>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</si>
  <si>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</si>
  <si>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</si>
  <si>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</si>
  <si>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</si>
  <si>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</si>
  <si>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</si>
  <si>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36.1</t>
  </si>
  <si>
    <t>36.2</t>
  </si>
  <si>
    <t>36.3</t>
  </si>
  <si>
    <t>36.4</t>
  </si>
  <si>
    <t>36.5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</si>
  <si>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</si>
  <si>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</si>
  <si>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</si>
  <si>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</si>
  <si>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</si>
  <si>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</si>
  <si>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</si>
  <si>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</si>
  <si>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</si>
  <si>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45.1</t>
  </si>
  <si>
    <t>45.2</t>
  </si>
  <si>
    <t>45.3</t>
  </si>
  <si>
    <t>45.4</t>
  </si>
  <si>
    <t>45.5</t>
  </si>
  <si>
    <t>45.6</t>
  </si>
  <si>
    <t>45.7</t>
  </si>
  <si>
    <t>46</t>
  </si>
  <si>
    <t>47</t>
  </si>
  <si>
    <t>48</t>
  </si>
  <si>
    <t>49</t>
  </si>
  <si>
    <t>50</t>
  </si>
  <si>
    <t>51</t>
  </si>
  <si>
    <t>51.1</t>
  </si>
  <si>
    <t>51.2</t>
  </si>
  <si>
    <t>51.3</t>
  </si>
  <si>
    <t>51.4</t>
  </si>
  <si>
    <t>51.5</t>
  </si>
  <si>
    <t>51.6</t>
  </si>
  <si>
    <t>52</t>
  </si>
  <si>
    <t>53</t>
  </si>
  <si>
    <t>54</t>
  </si>
  <si>
    <t>54.1</t>
  </si>
  <si>
    <t>54.2</t>
  </si>
  <si>
    <t>54.3</t>
  </si>
  <si>
    <t>54.4</t>
  </si>
  <si>
    <t>54.5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</si>
  <si>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</si>
  <si>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</si>
  <si>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</si>
  <si>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</si>
  <si>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</si>
  <si>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</si>
  <si>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</si>
  <si>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</si>
  <si>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</si>
  <si>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</si>
  <si>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</si>
  <si>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</si>
  <si>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</si>
  <si>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</si>
  <si>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</si>
  <si>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</si>
  <si>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</si>
  <si>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</si>
  <si>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</si>
  <si>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</si>
  <si>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</si>
  <si>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 xml:space="preserve">  This document has been created with the help of https://ganttpro.com online service</t>
  </si>
  <si>
    <t>Costo real</t>
  </si>
  <si>
    <t>Costo</t>
  </si>
  <si>
    <t>Descripción de la tarea</t>
  </si>
  <si>
    <t>Prioridad</t>
  </si>
  <si>
    <t>Registro de tiempo (min)</t>
  </si>
  <si>
    <t>Estado</t>
  </si>
  <si>
    <t>Horas estimadas</t>
  </si>
  <si>
    <t>Duración (horas)</t>
  </si>
  <si>
    <t>Progreso (%)</t>
  </si>
  <si>
    <t>Fecha límite</t>
  </si>
  <si>
    <t>Fecha de finalización prevista</t>
  </si>
  <si>
    <t>Fecha de inicio prevista</t>
  </si>
  <si>
    <t>Asignado a</t>
  </si>
  <si>
    <t>Nombre de la tarea</t>
  </si>
  <si>
    <t>EDT</t>
  </si>
  <si>
    <t>Abierto</t>
  </si>
  <si>
    <t>En progreso</t>
  </si>
  <si>
    <t xml:space="preserve">Media </t>
  </si>
  <si>
    <t>ZONIFICACIÓN</t>
  </si>
  <si>
    <t>Uso del terreno</t>
  </si>
  <si>
    <t>Servidumbres, retranqueos</t>
  </si>
  <si>
    <t>Acceso, mejoras en las calles</t>
  </si>
  <si>
    <t>Servicios públicos disponibles</t>
  </si>
  <si>
    <t>PLANOS DE CASAS</t>
  </si>
  <si>
    <t>Comprar planos estándar</t>
  </si>
  <si>
    <t>Dibujos originales del arquitecto</t>
  </si>
  <si>
    <t>Especificaciones</t>
  </si>
  <si>
    <t>Arquitecto administra el trabajo</t>
  </si>
  <si>
    <t>Ingeniero: cargas y luces</t>
  </si>
  <si>
    <t>LEVANTAMIENTO DEL TERRENO</t>
  </si>
  <si>
    <t>Casa y entrada para autos</t>
  </si>
  <si>
    <t>Ubicación del pozo</t>
  </si>
  <si>
    <t>Ubicación de la fosa séptica</t>
  </si>
  <si>
    <t>Acceso para camiones e hidrante</t>
  </si>
  <si>
    <t>Plano del terreno</t>
  </si>
  <si>
    <t>FINANCIERO - PRÉSTAMO</t>
  </si>
  <si>
    <t>Costo del terreno</t>
  </si>
  <si>
    <t>Interés del terreno</t>
  </si>
  <si>
    <t>Interés del préstamo de construcción</t>
  </si>
  <si>
    <t>Puntos, etc.</t>
  </si>
  <si>
    <t>CONEXIÓN DE AGUA Y ALCANTARILLADO</t>
  </si>
  <si>
    <t>PERMISO DE SALUD</t>
  </si>
  <si>
    <t>Tarifas</t>
  </si>
  <si>
    <t>Prueba de percolación</t>
  </si>
  <si>
    <t>Ingeniero de suelos</t>
  </si>
  <si>
    <t>SEGURO</t>
  </si>
  <si>
    <t>COSTOS DE CIERRE DEL TERRENO</t>
  </si>
  <si>
    <t>PERMISOS DE CONSTRUCCIÓN</t>
  </si>
  <si>
    <t>Programa de inspección</t>
  </si>
  <si>
    <t>FASE DE CONSTRUCCIÓN</t>
  </si>
  <si>
    <t>MATERIALES ESPECIALES</t>
  </si>
  <si>
    <t>Herrajes en bruto, varios</t>
  </si>
  <si>
    <t>Columnas Lolly</t>
  </si>
  <si>
    <t>Vigas de acero</t>
  </si>
  <si>
    <t>Madera bruta, cerchas</t>
  </si>
  <si>
    <t>VENTANAS/ABERTURAS</t>
  </si>
  <si>
    <t>Ventanas, rejas, mosquiteros</t>
  </si>
  <si>
    <t>Puertas exteriores, mosquiteros</t>
  </si>
  <si>
    <t>Tragaluces y tubos de luz</t>
  </si>
  <si>
    <t>DEMOLICIÓN</t>
  </si>
  <si>
    <t>DESPEJE</t>
  </si>
  <si>
    <t>Remoción y limpieza de escombros</t>
  </si>
  <si>
    <t>Tarifa de vertido</t>
  </si>
  <si>
    <t>Enterrar tocones, etc.</t>
  </si>
  <si>
    <t>CALZADA</t>
  </si>
  <si>
    <t>SERVICIOS PÚBLICOS</t>
  </si>
  <si>
    <t>POZO o AGUA PÚBLICA</t>
  </si>
  <si>
    <t>FONDO SÉPTICO o ALCANTARILLADO PÚBLICO</t>
  </si>
  <si>
    <t>DIBUJO DEL PLAN DE LA CASA</t>
  </si>
  <si>
    <t>EXCAVACIÓN DE CIMIENTOS</t>
  </si>
  <si>
    <t>PROBLEMA DE ROCAS</t>
  </si>
  <si>
    <t>PREPARACIÓN PARA LAS ZAPATAS</t>
  </si>
  <si>
    <t>PINTURA INTERIOR</t>
  </si>
  <si>
    <t>CARPINTERÍA DE ACABADOS</t>
  </si>
  <si>
    <t>GABINETES, TOCADORES Y ENCIMERAS</t>
  </si>
  <si>
    <t>CANALONES Y BAJANTES</t>
  </si>
  <si>
    <t>NIVELACIÓN DE ACABADOS</t>
  </si>
  <si>
    <t>ACABADOS DE ENTRADA</t>
  </si>
  <si>
    <t>CAMINATAS Y BANDEJA DE ENTRADA</t>
  </si>
  <si>
    <t>AZULEJOS DE CERÁMICA</t>
  </si>
  <si>
    <t>ELECTRICIDAD: INTERRUPTOR/ENCHUFE/PANEL</t>
  </si>
  <si>
    <t>JARDINERÍA</t>
  </si>
  <si>
    <t>SIEMBRA DE CÉSPED</t>
  </si>
  <si>
    <t>PISOS DE VINILO</t>
  </si>
  <si>
    <t>ALFOMBRA</t>
  </si>
  <si>
    <t>PISOS DE MADERA Y ESCALERAS</t>
  </si>
  <si>
    <t>ELECTRODOMÉSTICOS</t>
  </si>
  <si>
    <t>CALEFACCIÓN Y AIRE ACONDICIONADO</t>
  </si>
  <si>
    <t>ACABADOS DE PLOMERÍA</t>
  </si>
  <si>
    <t>ACABADOS ELÉCTRICOS</t>
  </si>
  <si>
    <t>LIMPIEZA FINAL</t>
  </si>
  <si>
    <t>RECORTE DE INSTALACIONES</t>
  </si>
  <si>
    <t>LISTA DE TAREAS DE ACABADO</t>
  </si>
  <si>
    <t>Colgar</t>
  </si>
  <si>
    <t>Pegarlo con cinta adhesiva</t>
  </si>
  <si>
    <t>Aplicar capas de revestimiento y desbaste</t>
  </si>
  <si>
    <t>Lijar</t>
  </si>
  <si>
    <t>Limpiar</t>
  </si>
  <si>
    <t>ESCALERAS</t>
  </si>
  <si>
    <t>PINTURA EXTERIOR</t>
  </si>
  <si>
    <t>PANEL DE YESO</t>
  </si>
  <si>
    <t>Espacios bajos, sótanos</t>
  </si>
  <si>
    <t>Techos</t>
  </si>
  <si>
    <t>Paredes</t>
  </si>
  <si>
    <t>Ático, vigas</t>
  </si>
  <si>
    <t>Calatilla para ventanas, puertas, etc.</t>
  </si>
  <si>
    <t>Revestimiento contra incendios</t>
  </si>
  <si>
    <t>AISLAMIENTO</t>
  </si>
  <si>
    <t>FASCIA Y SOFITO</t>
  </si>
  <si>
    <t>TEJAS/TAPASUNCES</t>
  </si>
  <si>
    <t>REVESTIMIENTO DE MADERA</t>
  </si>
  <si>
    <t>REVESTIMIENTO DE LADRILLO/PIEDRA</t>
  </si>
  <si>
    <t>INSTALACIÓN ELÉCTRICA</t>
  </si>
  <si>
    <t>Cuadrados de techado</t>
  </si>
  <si>
    <t>Cuadrados de revestimiento</t>
  </si>
  <si>
    <t>Cuadrados de aislamiento rígido</t>
  </si>
  <si>
    <t>Rake and Fascia</t>
  </si>
  <si>
    <t>Sofitos, respiraderos</t>
  </si>
  <si>
    <t>Borde de goteo, tapajuntas, herrajes</t>
  </si>
  <si>
    <t>Papel para techo, papel para revestimiento</t>
  </si>
  <si>
    <t>TECHO</t>
  </si>
  <si>
    <t>RESPALDO ESPECIAL, BLOQUEO</t>
  </si>
  <si>
    <t>RELLENO TRASERO, EXTERIOR</t>
  </si>
  <si>
    <t>CHIMENEA, EXTERIOR</t>
  </si>
  <si>
    <t>SISTEMA DE ROCIADORES CONTRA INCENDIOS</t>
  </si>
  <si>
    <t>INSTALACIONES DE PLOMERÍA</t>
  </si>
  <si>
    <t>INSTALACIONES DE CALEFACCIÓN Y AIRE ACONDICIONADO</t>
  </si>
  <si>
    <t>TERRAZAS, PORCHES Y BARANDILLAS</t>
  </si>
  <si>
    <t>CIERRES Y PLACAS DE COLOCACIÓN</t>
  </si>
  <si>
    <t>COLOCAR PUNTAS DE LADRILLO</t>
  </si>
  <si>
    <t>TRATAMIENTO CONTRA TERMITAS</t>
  </si>
  <si>
    <t>CONTROL DE RADÓN</t>
  </si>
  <si>
    <t>MUROS DE CIMIENTOS</t>
  </si>
  <si>
    <t>CIMENTACIÓN IMPERMEABLE.</t>
  </si>
  <si>
    <t>COLOCACIÓN DE COLUMNAS/VIGAS</t>
  </si>
  <si>
    <t>INSTALACIONES DE PLOMERÍA SUBTERRÁNEAS</t>
  </si>
  <si>
    <t>LADRILLO/PIEDRA, hasta el nivel de terminación</t>
  </si>
  <si>
    <t>PUERTAS DE GARAJE</t>
  </si>
  <si>
    <t>AZULEJOS DE DRENAJE</t>
  </si>
  <si>
    <t>CHIMENEA - INTERIOR</t>
  </si>
  <si>
    <t>PREPARACIÓN DE LOSAS DE CONCRECIÓN, ETC.</t>
  </si>
  <si>
    <t>Grava, alambre, polietileno, estacas de nivelación</t>
  </si>
  <si>
    <t>Mano de obra para preparar la losa</t>
  </si>
  <si>
    <t>Varillas de refuerzo, alambre, tableros de encofrado</t>
  </si>
  <si>
    <t>Mano de obra para preparar, encofrar otros materiales</t>
  </si>
  <si>
    <t>Zapatas de cubierta y de pozos para postes, etc.</t>
  </si>
  <si>
    <t>LOSAS DE HORMIGÓN VERTIDO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</si>
</sst>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9"/>
      <color rgb="FFFFFFFF"/>
      <name val="Calibri"/>
      <family val="2"/>
    </font>
    <font>
      <b/>
      <sz val="9"/>
      <color rgb="FF222222"/>
      <name val="Calibri"/>
      <family val="2"/>
    </font>
    <font>
      <b/>
      <sz val="11"/>
      <name val="Calibri"/>
      <family val="2"/>
    </font>
    <font>
      <sz val="11"/>
      <color rgb="FF888888"/>
      <name val="Calibri"/>
      <family val="2"/>
    </font>
    <font>
      <b/>
      <sz val="9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564C"/>
      </patternFill>
    </fill>
    <fill>
      <patternFill patternType="solid">
        <fgColor rgb="FF1A7367"/>
      </patternFill>
    </fill>
    <fill>
      <patternFill patternType="solid">
        <fgColor rgb="FFDAFFF0"/>
      </patternFill>
    </fill>
    <fill>
      <patternFill patternType="solid">
        <fgColor rgb="FF81C784"/>
      </patternFill>
    </fill>
    <fill>
      <patternFill patternType="solid">
        <fgColor rgb="FF50C7D6"/>
      </patternFill>
    </fill>
    <fill>
      <patternFill patternType="solid">
        <fgColor rgb="FFDAFFF0"/>
        <bgColor rgb="FF000000"/>
      </patternFill>
    </fill>
  </fills>
  <borders count="2">
    <border>
      <left/>
      <right/>
      <top/>
      <bottom/>
      <diagonal/>
    </border>
    <border>
      <left/>
      <right style="thin">
        <color rgb="FFC1E3D5"/>
      </right>
      <top/>
      <bottom style="thin">
        <color rgb="FFC1E3D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3" fillId="4" borderId="1" xfId="0" applyFont="1" applyFill="1" applyBorder="1" applyAlignment="1">
      <alignment horizontal="left" vertical="center" indent="1"/>
    </xf>
    <xf numFmtId="0" fontId="4" fillId="5" borderId="0" xfId="0" applyFont="1" applyFill="1" applyAlignment="1">
      <alignment indent="3"/>
    </xf>
    <xf numFmtId="0" fontId="4" fillId="0" borderId="0" xfId="0" applyFont="1"/>
    <xf numFmtId="14" fontId="4" fillId="0" borderId="0" xfId="0" applyNumberFormat="1" applyFont="1"/>
    <xf numFmtId="0" fontId="0" fillId="6" borderId="0" xfId="0" applyFill="1" applyAlignment="1">
      <alignment indent="3"/>
    </xf>
    <xf numFmtId="14" fontId="0" fillId="0" borderId="0" xfId="0" applyNumberFormat="1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 indent="1"/>
    </xf>
    <xf numFmtId="14" fontId="2" fillId="3" borderId="0" xfId="0" applyNumberFormat="1" applyFont="1" applyFill="1" applyAlignment="1">
      <alignment vertical="center" indent="1"/>
    </xf>
    <xf numFmtId="0" fontId="4" fillId="0" borderId="0" xfId="0" applyFont="1"/>
    <xf numFmtId="0" fontId="5" fillId="0" borderId="0" xfId="0" applyFont="1"/>
    <xf numFmtId="0" fontId="6" fillId="7" borderId="1" xfId="0" applyFont="1" applyFill="1" applyBorder="1" applyAlignment="1">
      <alignment horizontal="left" vertical="center" indent="1"/>
    </xf>
    <xf numFmtId="10" fontId="0" fillId="2" borderId="0" xfId="0" applyNumberFormat="1" applyFill="1"/>
    <xf numFmtId="10" fontId="3" fillId="4" borderId="1" xfId="0" applyNumberFormat="1" applyFont="1" applyFill="1" applyBorder="1" applyAlignment="1">
      <alignment horizontal="left" vertical="center" indent="1"/>
    </xf>
    <xf numFmtId="10" fontId="4" fillId="0" borderId="0" xfId="0" applyNumberFormat="1" applyFont="1"/>
    <xf numFmtId="10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nttpro.com?utm_source=excel_generated_header_logo&amp;title=Construction%20Project%20Timeline_(GanttPRO.com)_09%2004%202021%2011%202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86000" cy="571500"/>
    <xdr:pic>
      <xdr:nvPicPr>
        <xdr:cNvPr id="2" name="Picture 1">
          <a:hlinkClick xmlns:r="http://schemas.openxmlformats.org/officeDocument/2006/relationships" r:id="rId1" tooltip="GanttPRO.com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anttpro.com/?utm_source=excel_generated_footer_text_1&amp;title=Construction%20Project%20Timeline_(GanttPRO.com)_09%2004%202021%2011%2020" TargetMode="External"/><Relationship Id="rId1" Type="http://schemas.openxmlformats.org/officeDocument/2006/relationships/hyperlink" Target="https://ganttpro.com/?utm_source=excel_generated_header_text&amp;title=Construction%20Project%20Timeline_(GanttPRO.com)_09%2004%202021%2011%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7"/>
  <sheetViews>
    <sheetView tabSelected="1" zoomScale="91" workbookViewId="0">
      <selection activeCell="E150" sqref="E150"/>
    </sheetView>
  </sheetViews>
  <sheetFormatPr baseColWidth="10" defaultColWidth="8.83203125" defaultRowHeight="15" x14ac:dyDescent="0.2"/>
  <cols>
    <col min="1" max="1" width="3" customWidth="1"/>
    <col min="2" max="2" width="11" customWidth="1"/>
    <col min="3" max="3" width="3" customWidth="1"/>
    <col min="4" max="4" width="30" customWidth="1"/>
    <col min="5" max="7" width="11" customWidth="1"/>
    <col min="9" max="9" width="8.83203125" style="18"/>
    <col min="13" max="15" width="11" customWidth="1"/>
  </cols>
  <sheetData>
    <row r="1" spans="1:17" x14ac:dyDescent="0.2">
      <c r="A1" s="8" t="s">
        <v>0</v>
      </c>
      <c r="B1" s="8"/>
      <c r="C1" s="8"/>
      <c r="D1" s="8"/>
      <c r="E1" s="8"/>
      <c r="F1" s="8"/>
      <c r="G1" s="8"/>
      <c r="H1" s="1" t="s">
        <v>0</v>
      </c>
      <c r="I1" s="15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</row>
    <row r="2" spans="1:17" x14ac:dyDescent="0.2">
      <c r="A2" s="8"/>
      <c r="B2" s="8"/>
      <c r="C2" s="8"/>
      <c r="D2" s="8"/>
      <c r="E2" s="8"/>
      <c r="F2" s="8"/>
      <c r="G2" s="8"/>
      <c r="H2" s="9" t="s">
        <v>1</v>
      </c>
      <c r="I2" s="9"/>
      <c r="J2" s="9"/>
      <c r="K2" s="9"/>
      <c r="L2" s="9"/>
      <c r="M2" s="9"/>
      <c r="N2" s="9"/>
      <c r="O2" s="9"/>
      <c r="P2" s="9"/>
      <c r="Q2" s="9"/>
    </row>
    <row r="3" spans="1:17" x14ac:dyDescent="0.2">
      <c r="A3" s="8"/>
      <c r="B3" s="8"/>
      <c r="C3" s="8"/>
      <c r="D3" s="8"/>
      <c r="E3" s="8"/>
      <c r="F3" s="8"/>
      <c r="G3" s="8"/>
      <c r="H3" s="1" t="s">
        <v>0</v>
      </c>
      <c r="I3" s="15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</row>
    <row r="4" spans="1:17" x14ac:dyDescent="0.2">
      <c r="A4" s="10" t="s">
        <v>2</v>
      </c>
      <c r="B4" s="10"/>
      <c r="C4" s="10"/>
      <c r="D4" s="10"/>
      <c r="E4" s="10"/>
      <c r="F4" s="10"/>
      <c r="G4" s="10"/>
      <c r="H4" s="10"/>
      <c r="I4" s="11">
        <f ca="1">TODAY()</f>
        <v>45565</v>
      </c>
      <c r="J4" s="11"/>
      <c r="K4" s="11"/>
      <c r="L4" s="11"/>
      <c r="M4" s="11"/>
      <c r="N4" s="11"/>
      <c r="O4" s="11"/>
      <c r="P4" s="11"/>
      <c r="Q4" s="11"/>
    </row>
    <row r="5" spans="1:17" x14ac:dyDescent="0.2">
      <c r="A5" s="2" t="s">
        <v>3</v>
      </c>
      <c r="B5" s="2" t="s">
        <v>149</v>
      </c>
      <c r="C5" s="2" t="s">
        <v>0</v>
      </c>
      <c r="D5" s="2" t="s">
        <v>148</v>
      </c>
      <c r="E5" s="2" t="s">
        <v>147</v>
      </c>
      <c r="F5" s="2" t="s">
        <v>146</v>
      </c>
      <c r="G5" s="2" t="s">
        <v>145</v>
      </c>
      <c r="H5" s="2" t="s">
        <v>144</v>
      </c>
      <c r="I5" s="16" t="s">
        <v>143</v>
      </c>
      <c r="J5" s="2" t="s">
        <v>142</v>
      </c>
      <c r="K5" s="2" t="s">
        <v>141</v>
      </c>
      <c r="L5" s="14" t="s">
        <v>139</v>
      </c>
      <c r="M5" s="2" t="s">
        <v>140</v>
      </c>
      <c r="N5" s="2" t="s">
        <v>138</v>
      </c>
      <c r="O5" s="2" t="s">
        <v>137</v>
      </c>
      <c r="P5" s="2" t="s">
        <v>136</v>
      </c>
      <c r="Q5" s="14" t="s">
        <v>135</v>
      </c>
    </row>
    <row r="6" spans="1:17" x14ac:dyDescent="0.2">
      <c r="A6" s="3" t="s">
        <v>0</v>
      </c>
      <c r="B6" s="4" t="s">
        <v>4</v>
      </c>
      <c r="C6" s="12" t="s">
        <v>153</v>
      </c>
      <c r="D6" s="12"/>
      <c r="E6" s="4" t="s">
        <v>0</v>
      </c>
      <c r="F6" s="5">
        <f ca="1">TODAY()+92</f>
        <v>45657</v>
      </c>
      <c r="G6" s="5">
        <f ca="1">TODAY()+155</f>
        <v>45720</v>
      </c>
      <c r="H6" s="4" t="s">
        <v>0</v>
      </c>
      <c r="I6" s="17">
        <v>0</v>
      </c>
      <c r="J6" s="4">
        <v>368</v>
      </c>
      <c r="K6" s="4">
        <v>0</v>
      </c>
      <c r="L6" s="4">
        <v>0</v>
      </c>
      <c r="M6" s="4" t="s">
        <v>0</v>
      </c>
      <c r="N6" s="4" t="s">
        <v>0</v>
      </c>
      <c r="O6" s="4" t="s">
        <v>0</v>
      </c>
      <c r="P6" s="4">
        <v>0</v>
      </c>
      <c r="Q6" s="4">
        <v>0</v>
      </c>
    </row>
    <row r="7" spans="1:17" x14ac:dyDescent="0.2">
      <c r="A7" s="6" t="s">
        <v>0</v>
      </c>
      <c r="B7" t="s">
        <v>5</v>
      </c>
      <c r="C7" t="s">
        <v>0</v>
      </c>
      <c r="D7" t="s">
        <v>154</v>
      </c>
      <c r="E7" t="s">
        <v>0</v>
      </c>
      <c r="F7" s="7">
        <f ca="1">TODAY()+92</f>
        <v>45657</v>
      </c>
      <c r="G7" s="7">
        <f ca="1">TODAY()+154</f>
        <v>45719</v>
      </c>
      <c r="H7" t="s">
        <v>0</v>
      </c>
      <c r="I7" s="18">
        <v>0.1</v>
      </c>
      <c r="J7">
        <v>360</v>
      </c>
      <c r="K7">
        <v>0</v>
      </c>
      <c r="L7">
        <v>0</v>
      </c>
      <c r="M7" t="s">
        <v>151</v>
      </c>
      <c r="N7" t="s">
        <v>152</v>
      </c>
      <c r="O7" t="s">
        <v>0</v>
      </c>
      <c r="P7">
        <v>0</v>
      </c>
      <c r="Q7">
        <v>0</v>
      </c>
    </row>
    <row r="8" spans="1:17" x14ac:dyDescent="0.2">
      <c r="A8" s="6" t="s">
        <v>0</v>
      </c>
      <c r="B8" t="s">
        <v>6</v>
      </c>
      <c r="C8" t="s">
        <v>0</v>
      </c>
      <c r="D8" t="s">
        <v>155</v>
      </c>
      <c r="E8" t="s">
        <v>0</v>
      </c>
      <c r="F8" s="7">
        <f ca="1">TODAY()+95</f>
        <v>45660</v>
      </c>
      <c r="G8" s="7">
        <f ca="1">TODAY()+155</f>
        <v>45720</v>
      </c>
      <c r="H8" t="s">
        <v>0</v>
      </c>
      <c r="I8" s="18">
        <v>0</v>
      </c>
      <c r="J8">
        <v>360</v>
      </c>
      <c r="K8">
        <v>0</v>
      </c>
      <c r="L8">
        <v>0</v>
      </c>
      <c r="M8" t="s">
        <v>150</v>
      </c>
      <c r="N8" t="s">
        <v>152</v>
      </c>
      <c r="O8" t="s">
        <v>0</v>
      </c>
      <c r="P8">
        <v>0</v>
      </c>
      <c r="Q8">
        <v>0</v>
      </c>
    </row>
    <row r="9" spans="1:17" x14ac:dyDescent="0.2">
      <c r="A9" s="6" t="s">
        <v>0</v>
      </c>
      <c r="B9" t="s">
        <v>7</v>
      </c>
      <c r="C9" t="s">
        <v>0</v>
      </c>
      <c r="D9" t="s">
        <v>156</v>
      </c>
      <c r="E9" t="s">
        <v>0</v>
      </c>
      <c r="F9" s="7">
        <f ca="1">TODAY()+95</f>
        <v>45660</v>
      </c>
      <c r="G9" s="7">
        <f ca="1">TODAY()+155</f>
        <v>45720</v>
      </c>
      <c r="H9" t="s">
        <v>0</v>
      </c>
      <c r="I9" s="18">
        <v>0</v>
      </c>
      <c r="J9">
        <v>360</v>
      </c>
      <c r="K9">
        <v>0</v>
      </c>
      <c r="L9">
        <v>0</v>
      </c>
      <c r="M9" t="s">
        <v>150</v>
      </c>
      <c r="N9" t="s">
        <v>152</v>
      </c>
      <c r="O9" t="s">
        <v>0</v>
      </c>
      <c r="P9">
        <v>0</v>
      </c>
      <c r="Q9">
        <v>0</v>
      </c>
    </row>
    <row r="10" spans="1:17" x14ac:dyDescent="0.2">
      <c r="A10" s="6" t="s">
        <v>0</v>
      </c>
      <c r="B10" t="s">
        <v>8</v>
      </c>
      <c r="C10" t="s">
        <v>0</v>
      </c>
      <c r="D10" t="s">
        <v>157</v>
      </c>
      <c r="E10" t="s">
        <v>0</v>
      </c>
      <c r="F10" s="7">
        <f ca="1">TODAY()+95</f>
        <v>45660</v>
      </c>
      <c r="G10" s="7">
        <f ca="1">TODAY()+155</f>
        <v>45720</v>
      </c>
      <c r="H10" t="s">
        <v>0</v>
      </c>
      <c r="I10" s="18">
        <v>0</v>
      </c>
      <c r="J10">
        <v>360</v>
      </c>
      <c r="K10">
        <v>0</v>
      </c>
      <c r="L10">
        <v>0</v>
      </c>
      <c r="M10" t="s">
        <v>150</v>
      </c>
      <c r="N10" t="s">
        <v>152</v>
      </c>
      <c r="O10" t="s">
        <v>0</v>
      </c>
      <c r="P10">
        <v>0</v>
      </c>
      <c r="Q10">
        <v>0</v>
      </c>
    </row>
    <row r="11" spans="1:17" x14ac:dyDescent="0.2">
      <c r="A11" s="3" t="s">
        <v>0</v>
      </c>
      <c r="B11" s="4" t="s">
        <v>9</v>
      </c>
      <c r="C11" s="19" t="s">
        <v>158</v>
      </c>
      <c r="D11" s="4"/>
      <c r="E11" s="4" t="s">
        <v>0</v>
      </c>
      <c r="F11" s="5">
        <f ca="1">TODAY()+97</f>
        <v>45662</v>
      </c>
      <c r="G11" s="5">
        <f ca="1">TODAY()+162</f>
        <v>45727</v>
      </c>
      <c r="H11" s="4" t="s">
        <v>0</v>
      </c>
      <c r="I11" s="17">
        <v>0</v>
      </c>
      <c r="J11" s="4">
        <v>384</v>
      </c>
      <c r="K11" s="4">
        <v>0</v>
      </c>
      <c r="L11" s="4">
        <v>0</v>
      </c>
      <c r="M11" s="4" t="s">
        <v>0</v>
      </c>
      <c r="N11" s="4" t="s">
        <v>0</v>
      </c>
      <c r="O11" s="4" t="s">
        <v>0</v>
      </c>
      <c r="P11" s="4">
        <v>0</v>
      </c>
      <c r="Q11" s="4">
        <v>0</v>
      </c>
    </row>
    <row r="12" spans="1:17" x14ac:dyDescent="0.2">
      <c r="A12" s="6" t="s">
        <v>0</v>
      </c>
      <c r="B12" t="s">
        <v>10</v>
      </c>
      <c r="C12" t="s">
        <v>0</v>
      </c>
      <c r="D12" t="s">
        <v>159</v>
      </c>
      <c r="E12" t="s">
        <v>0</v>
      </c>
      <c r="F12" s="7">
        <f ca="1">TODAY()+97</f>
        <v>45662</v>
      </c>
      <c r="G12" s="7">
        <f ca="1">TODAY()+159</f>
        <v>45724</v>
      </c>
      <c r="H12" t="s">
        <v>0</v>
      </c>
      <c r="I12" s="18">
        <v>0</v>
      </c>
      <c r="J12">
        <v>360</v>
      </c>
      <c r="K12">
        <v>0</v>
      </c>
      <c r="L12">
        <v>0</v>
      </c>
      <c r="M12" t="s">
        <v>150</v>
      </c>
      <c r="N12" t="s">
        <v>152</v>
      </c>
      <c r="O12" t="s">
        <v>0</v>
      </c>
      <c r="P12">
        <v>0</v>
      </c>
      <c r="Q12">
        <v>0</v>
      </c>
    </row>
    <row r="13" spans="1:17" x14ac:dyDescent="0.2">
      <c r="A13" s="6" t="s">
        <v>0</v>
      </c>
      <c r="B13" t="s">
        <v>11</v>
      </c>
      <c r="C13" t="s">
        <v>0</v>
      </c>
      <c r="D13" t="s">
        <v>160</v>
      </c>
      <c r="E13" t="s">
        <v>0</v>
      </c>
      <c r="F13" s="7">
        <f ca="1">TODAY()+98</f>
        <v>45663</v>
      </c>
      <c r="G13" s="7">
        <f ca="1">TODAY()+160</f>
        <v>45725</v>
      </c>
      <c r="H13" t="s">
        <v>0</v>
      </c>
      <c r="I13" s="18">
        <v>0</v>
      </c>
      <c r="J13">
        <v>360</v>
      </c>
      <c r="K13">
        <v>0</v>
      </c>
      <c r="L13">
        <v>0</v>
      </c>
      <c r="M13" t="s">
        <v>150</v>
      </c>
      <c r="N13" t="s">
        <v>152</v>
      </c>
      <c r="O13" t="s">
        <v>0</v>
      </c>
      <c r="P13">
        <v>0</v>
      </c>
      <c r="Q13">
        <v>0</v>
      </c>
    </row>
    <row r="14" spans="1:17" x14ac:dyDescent="0.2">
      <c r="A14" s="6" t="s">
        <v>0</v>
      </c>
      <c r="B14" t="s">
        <v>12</v>
      </c>
      <c r="C14" t="s">
        <v>0</v>
      </c>
      <c r="D14" t="s">
        <v>161</v>
      </c>
      <c r="E14" t="s">
        <v>0</v>
      </c>
      <c r="F14" s="7">
        <f ca="1">TODAY()+99</f>
        <v>45664</v>
      </c>
      <c r="G14" s="7">
        <f ca="1">TODAY()+161</f>
        <v>45726</v>
      </c>
      <c r="H14" t="s">
        <v>0</v>
      </c>
      <c r="I14" s="18">
        <v>0</v>
      </c>
      <c r="J14">
        <v>360</v>
      </c>
      <c r="K14">
        <v>0</v>
      </c>
      <c r="L14">
        <v>0</v>
      </c>
      <c r="M14" t="s">
        <v>150</v>
      </c>
      <c r="N14" t="s">
        <v>152</v>
      </c>
      <c r="O14" t="s">
        <v>0</v>
      </c>
      <c r="P14">
        <v>0</v>
      </c>
      <c r="Q14">
        <v>0</v>
      </c>
    </row>
    <row r="15" spans="1:17" x14ac:dyDescent="0.2">
      <c r="A15" s="6" t="s">
        <v>0</v>
      </c>
      <c r="B15" t="s">
        <v>13</v>
      </c>
      <c r="C15" t="s">
        <v>0</v>
      </c>
      <c r="D15" t="s">
        <v>162</v>
      </c>
      <c r="E15" t="s">
        <v>0</v>
      </c>
      <c r="F15" s="7">
        <f ca="1">TODAY()+102</f>
        <v>45667</v>
      </c>
      <c r="G15" s="7">
        <f ca="1">TODAY()+162</f>
        <v>45727</v>
      </c>
      <c r="H15" t="s">
        <v>0</v>
      </c>
      <c r="I15" s="18">
        <v>0</v>
      </c>
      <c r="J15">
        <v>360</v>
      </c>
      <c r="K15">
        <v>0</v>
      </c>
      <c r="L15">
        <v>0</v>
      </c>
      <c r="M15" t="s">
        <v>150</v>
      </c>
      <c r="N15" t="s">
        <v>152</v>
      </c>
      <c r="O15" t="s">
        <v>0</v>
      </c>
      <c r="P15">
        <v>0</v>
      </c>
      <c r="Q15">
        <v>0</v>
      </c>
    </row>
    <row r="16" spans="1:17" x14ac:dyDescent="0.2">
      <c r="A16" s="6" t="s">
        <v>0</v>
      </c>
      <c r="B16" t="s">
        <v>14</v>
      </c>
      <c r="C16" t="s">
        <v>0</v>
      </c>
      <c r="D16" t="s">
        <v>163</v>
      </c>
      <c r="E16" t="s">
        <v>0</v>
      </c>
      <c r="F16" s="7">
        <f ca="1">TODAY()+102</f>
        <v>45667</v>
      </c>
      <c r="G16" s="7">
        <f ca="1">TODAY()+162</f>
        <v>45727</v>
      </c>
      <c r="H16" t="s">
        <v>0</v>
      </c>
      <c r="I16" s="18">
        <v>0</v>
      </c>
      <c r="J16">
        <v>360</v>
      </c>
      <c r="K16">
        <v>0</v>
      </c>
      <c r="L16">
        <v>0</v>
      </c>
      <c r="M16" t="s">
        <v>150</v>
      </c>
      <c r="N16" t="s">
        <v>152</v>
      </c>
      <c r="O16" t="s">
        <v>0</v>
      </c>
      <c r="P16">
        <v>0</v>
      </c>
      <c r="Q16">
        <v>0</v>
      </c>
    </row>
    <row r="17" spans="1:17" x14ac:dyDescent="0.2">
      <c r="A17" s="3" t="s">
        <v>0</v>
      </c>
      <c r="B17" s="4" t="s">
        <v>15</v>
      </c>
      <c r="C17" s="12" t="s">
        <v>164</v>
      </c>
      <c r="D17" s="12"/>
      <c r="E17" s="4" t="s">
        <v>0</v>
      </c>
      <c r="F17" s="5">
        <f ca="1">TODAY()+104</f>
        <v>45669</v>
      </c>
      <c r="G17" s="5">
        <f ca="1">TODAY()+169</f>
        <v>45734</v>
      </c>
      <c r="H17" s="4" t="s">
        <v>0</v>
      </c>
      <c r="I17" s="17">
        <v>0</v>
      </c>
      <c r="J17" s="4">
        <v>384</v>
      </c>
      <c r="K17" s="4">
        <v>0</v>
      </c>
      <c r="L17" s="4">
        <v>0</v>
      </c>
      <c r="M17" s="4" t="s">
        <v>0</v>
      </c>
      <c r="N17" s="4" t="s">
        <v>0</v>
      </c>
      <c r="O17" s="4" t="s">
        <v>0</v>
      </c>
      <c r="P17" s="4">
        <v>0</v>
      </c>
      <c r="Q17" s="4">
        <v>0</v>
      </c>
    </row>
    <row r="18" spans="1:17" x14ac:dyDescent="0.2">
      <c r="A18" s="6" t="s">
        <v>0</v>
      </c>
      <c r="B18" t="s">
        <v>16</v>
      </c>
      <c r="C18" t="s">
        <v>0</v>
      </c>
      <c r="D18" t="s">
        <v>165</v>
      </c>
      <c r="E18" t="s">
        <v>0</v>
      </c>
      <c r="F18" s="7">
        <f ca="1">TODAY()+104</f>
        <v>45669</v>
      </c>
      <c r="G18" s="7">
        <f ca="1">TODAY()+166</f>
        <v>45731</v>
      </c>
      <c r="H18" t="s">
        <v>0</v>
      </c>
      <c r="I18" s="18">
        <v>0</v>
      </c>
      <c r="J18">
        <v>360</v>
      </c>
      <c r="K18">
        <v>0</v>
      </c>
      <c r="L18">
        <v>0</v>
      </c>
      <c r="M18" t="s">
        <v>150</v>
      </c>
      <c r="N18" t="s">
        <v>152</v>
      </c>
      <c r="O18" t="s">
        <v>0</v>
      </c>
      <c r="P18">
        <v>0</v>
      </c>
      <c r="Q18">
        <v>0</v>
      </c>
    </row>
    <row r="19" spans="1:17" x14ac:dyDescent="0.2">
      <c r="A19" s="6" t="s">
        <v>0</v>
      </c>
      <c r="B19" t="s">
        <v>17</v>
      </c>
      <c r="C19" t="s">
        <v>0</v>
      </c>
      <c r="D19" t="s">
        <v>166</v>
      </c>
      <c r="E19" t="s">
        <v>0</v>
      </c>
      <c r="F19" s="7">
        <f ca="1">TODAY()+105</f>
        <v>45670</v>
      </c>
      <c r="G19" s="7">
        <f ca="1">TODAY()+167</f>
        <v>45732</v>
      </c>
      <c r="H19" t="s">
        <v>0</v>
      </c>
      <c r="I19" s="18">
        <v>0</v>
      </c>
      <c r="J19">
        <v>360</v>
      </c>
      <c r="K19">
        <v>0</v>
      </c>
      <c r="L19">
        <v>0</v>
      </c>
      <c r="M19" t="s">
        <v>150</v>
      </c>
      <c r="N19" t="s">
        <v>152</v>
      </c>
      <c r="O19" t="s">
        <v>0</v>
      </c>
      <c r="P19">
        <v>0</v>
      </c>
      <c r="Q19">
        <v>0</v>
      </c>
    </row>
    <row r="20" spans="1:17" x14ac:dyDescent="0.2">
      <c r="A20" s="6" t="s">
        <v>0</v>
      </c>
      <c r="B20" t="s">
        <v>18</v>
      </c>
      <c r="C20" t="s">
        <v>0</v>
      </c>
      <c r="D20" t="s">
        <v>167</v>
      </c>
      <c r="E20" t="s">
        <v>0</v>
      </c>
      <c r="F20" s="7">
        <f ca="1">TODAY()+106</f>
        <v>45671</v>
      </c>
      <c r="G20" s="7">
        <f ca="1">TODAY()+168</f>
        <v>45733</v>
      </c>
      <c r="H20" t="s">
        <v>0</v>
      </c>
      <c r="I20" s="18">
        <v>0</v>
      </c>
      <c r="J20">
        <v>360</v>
      </c>
      <c r="K20">
        <v>0</v>
      </c>
      <c r="L20">
        <v>0</v>
      </c>
      <c r="M20" t="s">
        <v>150</v>
      </c>
      <c r="N20" t="s">
        <v>152</v>
      </c>
      <c r="O20" t="s">
        <v>0</v>
      </c>
      <c r="P20">
        <v>0</v>
      </c>
      <c r="Q20">
        <v>0</v>
      </c>
    </row>
    <row r="21" spans="1:17" x14ac:dyDescent="0.2">
      <c r="A21" s="6" t="s">
        <v>0</v>
      </c>
      <c r="B21" t="s">
        <v>19</v>
      </c>
      <c r="C21" t="s">
        <v>0</v>
      </c>
      <c r="D21" t="s">
        <v>168</v>
      </c>
      <c r="E21" t="s">
        <v>0</v>
      </c>
      <c r="F21" s="7">
        <f ca="1">TODAY()+109</f>
        <v>45674</v>
      </c>
      <c r="G21" s="7">
        <f ca="1">TODAY()+169</f>
        <v>45734</v>
      </c>
      <c r="H21" t="s">
        <v>0</v>
      </c>
      <c r="I21" s="18">
        <v>0</v>
      </c>
      <c r="J21">
        <v>360</v>
      </c>
      <c r="K21">
        <v>0</v>
      </c>
      <c r="L21">
        <v>0</v>
      </c>
      <c r="M21" t="s">
        <v>150</v>
      </c>
      <c r="N21" t="s">
        <v>152</v>
      </c>
      <c r="O21" t="s">
        <v>0</v>
      </c>
      <c r="P21">
        <v>0</v>
      </c>
      <c r="Q21">
        <v>0</v>
      </c>
    </row>
    <row r="22" spans="1:17" x14ac:dyDescent="0.2">
      <c r="A22" s="6" t="s">
        <v>0</v>
      </c>
      <c r="B22" t="s">
        <v>20</v>
      </c>
      <c r="C22" t="s">
        <v>0</v>
      </c>
      <c r="D22" t="s">
        <v>169</v>
      </c>
      <c r="E22" t="s">
        <v>0</v>
      </c>
      <c r="F22" s="7">
        <f ca="1">TODAY()+109</f>
        <v>45674</v>
      </c>
      <c r="G22" s="7">
        <f ca="1">TODAY()+169</f>
        <v>45734</v>
      </c>
      <c r="H22" t="s">
        <v>0</v>
      </c>
      <c r="I22" s="18">
        <v>0</v>
      </c>
      <c r="J22">
        <v>360</v>
      </c>
      <c r="K22">
        <v>0</v>
      </c>
      <c r="L22">
        <v>0</v>
      </c>
      <c r="M22" t="s">
        <v>150</v>
      </c>
      <c r="N22" t="s">
        <v>152</v>
      </c>
      <c r="O22" t="s">
        <v>0</v>
      </c>
      <c r="P22">
        <v>0</v>
      </c>
      <c r="Q22">
        <v>0</v>
      </c>
    </row>
    <row r="23" spans="1:17" x14ac:dyDescent="0.2">
      <c r="A23" s="3" t="s">
        <v>0</v>
      </c>
      <c r="B23" s="4" t="s">
        <v>21</v>
      </c>
      <c r="C23" s="12" t="s">
        <v>170</v>
      </c>
      <c r="D23" s="12"/>
      <c r="E23" s="4" t="s">
        <v>0</v>
      </c>
      <c r="F23" s="5">
        <f ca="1">TODAY()+110</f>
        <v>45675</v>
      </c>
      <c r="G23" s="5">
        <f ca="1">TODAY()+175</f>
        <v>45740</v>
      </c>
      <c r="H23" s="4" t="s">
        <v>0</v>
      </c>
      <c r="I23" s="17">
        <v>0</v>
      </c>
      <c r="J23" s="4">
        <v>384</v>
      </c>
      <c r="K23" s="4">
        <v>0</v>
      </c>
      <c r="L23" s="4">
        <v>0</v>
      </c>
      <c r="O23" s="4" t="s">
        <v>0</v>
      </c>
      <c r="P23" s="4">
        <v>0</v>
      </c>
      <c r="Q23" s="4">
        <v>0</v>
      </c>
    </row>
    <row r="24" spans="1:17" x14ac:dyDescent="0.2">
      <c r="A24" s="6" t="s">
        <v>0</v>
      </c>
      <c r="B24" t="s">
        <v>22</v>
      </c>
      <c r="C24" t="s">
        <v>0</v>
      </c>
      <c r="D24" t="s">
        <v>171</v>
      </c>
      <c r="E24" t="s">
        <v>0</v>
      </c>
      <c r="F24" s="7">
        <f ca="1">TODAY()+110</f>
        <v>45675</v>
      </c>
      <c r="G24" s="7">
        <f ca="1">TODAY()+172</f>
        <v>45737</v>
      </c>
      <c r="H24" t="s">
        <v>0</v>
      </c>
      <c r="I24" s="18">
        <v>0</v>
      </c>
      <c r="J24">
        <v>360</v>
      </c>
      <c r="K24">
        <v>0</v>
      </c>
      <c r="L24">
        <v>0</v>
      </c>
      <c r="M24" t="s">
        <v>150</v>
      </c>
      <c r="N24" t="s">
        <v>152</v>
      </c>
      <c r="O24" t="s">
        <v>0</v>
      </c>
      <c r="P24">
        <v>0</v>
      </c>
      <c r="Q24">
        <v>0</v>
      </c>
    </row>
    <row r="25" spans="1:17" x14ac:dyDescent="0.2">
      <c r="A25" s="6" t="s">
        <v>0</v>
      </c>
      <c r="B25" t="s">
        <v>23</v>
      </c>
      <c r="C25" t="s">
        <v>0</v>
      </c>
      <c r="D25" t="s">
        <v>172</v>
      </c>
      <c r="E25" t="s">
        <v>0</v>
      </c>
      <c r="F25" s="7">
        <f ca="1">TODAY()+111</f>
        <v>45676</v>
      </c>
      <c r="G25" s="7">
        <f ca="1">TODAY()+173</f>
        <v>45738</v>
      </c>
      <c r="H25" t="s">
        <v>0</v>
      </c>
      <c r="I25" s="18">
        <v>0</v>
      </c>
      <c r="J25">
        <v>360</v>
      </c>
      <c r="K25">
        <v>0</v>
      </c>
      <c r="L25">
        <v>0</v>
      </c>
      <c r="M25" t="s">
        <v>150</v>
      </c>
      <c r="N25" t="s">
        <v>152</v>
      </c>
      <c r="O25" t="s">
        <v>0</v>
      </c>
      <c r="P25">
        <v>0</v>
      </c>
      <c r="Q25">
        <v>0</v>
      </c>
    </row>
    <row r="26" spans="1:17" x14ac:dyDescent="0.2">
      <c r="A26" s="6" t="s">
        <v>0</v>
      </c>
      <c r="B26" t="s">
        <v>24</v>
      </c>
      <c r="C26" t="s">
        <v>0</v>
      </c>
      <c r="D26" t="s">
        <v>173</v>
      </c>
      <c r="E26" t="s">
        <v>0</v>
      </c>
      <c r="F26" s="7">
        <f ca="1">TODAY()+112</f>
        <v>45677</v>
      </c>
      <c r="G26" s="7">
        <f ca="1">TODAY()+174</f>
        <v>45739</v>
      </c>
      <c r="H26" t="s">
        <v>0</v>
      </c>
      <c r="I26" s="18">
        <v>0</v>
      </c>
      <c r="J26">
        <v>360</v>
      </c>
      <c r="K26">
        <v>0</v>
      </c>
      <c r="L26">
        <v>0</v>
      </c>
      <c r="M26" t="s">
        <v>150</v>
      </c>
      <c r="N26" t="s">
        <v>152</v>
      </c>
      <c r="O26" t="s">
        <v>0</v>
      </c>
      <c r="P26">
        <v>0</v>
      </c>
      <c r="Q26">
        <v>0</v>
      </c>
    </row>
    <row r="27" spans="1:17" x14ac:dyDescent="0.2">
      <c r="A27" s="6" t="s">
        <v>0</v>
      </c>
      <c r="B27" t="s">
        <v>25</v>
      </c>
      <c r="C27" t="s">
        <v>0</v>
      </c>
      <c r="D27" t="s">
        <v>174</v>
      </c>
      <c r="E27" t="s">
        <v>0</v>
      </c>
      <c r="F27" s="7">
        <f ca="1">TODAY()+113</f>
        <v>45678</v>
      </c>
      <c r="G27" s="7">
        <f ca="1">TODAY()+175</f>
        <v>45740</v>
      </c>
      <c r="H27" t="s">
        <v>0</v>
      </c>
      <c r="I27" s="18">
        <v>0</v>
      </c>
      <c r="J27">
        <v>360</v>
      </c>
      <c r="K27">
        <v>0</v>
      </c>
      <c r="L27">
        <v>0</v>
      </c>
      <c r="M27" t="s">
        <v>150</v>
      </c>
      <c r="N27" t="s">
        <v>152</v>
      </c>
      <c r="O27" t="s">
        <v>0</v>
      </c>
      <c r="P27">
        <v>0</v>
      </c>
      <c r="Q27">
        <v>0</v>
      </c>
    </row>
    <row r="28" spans="1:17" x14ac:dyDescent="0.2">
      <c r="A28" s="6" t="s">
        <v>0</v>
      </c>
      <c r="B28" t="s">
        <v>26</v>
      </c>
      <c r="C28" t="s">
        <v>175</v>
      </c>
      <c r="E28" t="s">
        <v>0</v>
      </c>
      <c r="F28" s="7">
        <f ca="1">TODAY()+116</f>
        <v>45681</v>
      </c>
      <c r="G28" s="7">
        <f ca="1">TODAY()+176</f>
        <v>45741</v>
      </c>
      <c r="H28" t="s">
        <v>0</v>
      </c>
      <c r="I28" s="18">
        <v>0</v>
      </c>
      <c r="J28">
        <v>360</v>
      </c>
      <c r="K28">
        <v>0</v>
      </c>
      <c r="L28">
        <v>0</v>
      </c>
      <c r="M28" t="s">
        <v>150</v>
      </c>
      <c r="N28" t="s">
        <v>152</v>
      </c>
      <c r="O28" t="s">
        <v>0</v>
      </c>
      <c r="P28">
        <v>0</v>
      </c>
      <c r="Q28">
        <v>0</v>
      </c>
    </row>
    <row r="29" spans="1:17" x14ac:dyDescent="0.2">
      <c r="A29" s="3" t="s">
        <v>0</v>
      </c>
      <c r="B29" s="4" t="s">
        <v>27</v>
      </c>
      <c r="C29" t="s">
        <v>176</v>
      </c>
      <c r="D29" s="4"/>
      <c r="E29" s="4" t="s">
        <v>0</v>
      </c>
      <c r="F29" s="5">
        <f ca="1">TODAY()+116</f>
        <v>45681</v>
      </c>
      <c r="G29" s="5">
        <f ca="1">TODAY()+180</f>
        <v>45745</v>
      </c>
      <c r="H29" s="4" t="s">
        <v>0</v>
      </c>
      <c r="I29" s="17">
        <v>0</v>
      </c>
      <c r="J29" s="4">
        <v>376</v>
      </c>
      <c r="K29" s="4">
        <v>0</v>
      </c>
      <c r="L29" s="4">
        <v>0</v>
      </c>
      <c r="M29" s="4" t="s">
        <v>0</v>
      </c>
      <c r="N29" s="4" t="s">
        <v>0</v>
      </c>
      <c r="O29" s="4" t="s">
        <v>0</v>
      </c>
      <c r="P29" s="4">
        <v>0</v>
      </c>
      <c r="Q29" s="4">
        <v>0</v>
      </c>
    </row>
    <row r="30" spans="1:17" x14ac:dyDescent="0.2">
      <c r="A30" s="6" t="s">
        <v>0</v>
      </c>
      <c r="B30" t="s">
        <v>28</v>
      </c>
      <c r="C30" t="s">
        <v>0</v>
      </c>
      <c r="D30" t="s">
        <v>177</v>
      </c>
      <c r="E30" t="s">
        <v>0</v>
      </c>
      <c r="F30" s="7">
        <f ca="1">TODAY()+116</f>
        <v>45681</v>
      </c>
      <c r="G30" s="7">
        <f ca="1">TODAY()+176</f>
        <v>45741</v>
      </c>
      <c r="H30" t="s">
        <v>0</v>
      </c>
      <c r="I30" s="18">
        <v>0</v>
      </c>
      <c r="J30">
        <v>360</v>
      </c>
      <c r="K30">
        <v>0</v>
      </c>
      <c r="L30">
        <v>0</v>
      </c>
      <c r="M30" t="s">
        <v>150</v>
      </c>
      <c r="N30" t="s">
        <v>152</v>
      </c>
      <c r="O30" t="s">
        <v>0</v>
      </c>
      <c r="P30">
        <v>0</v>
      </c>
      <c r="Q30">
        <v>0</v>
      </c>
    </row>
    <row r="31" spans="1:17" x14ac:dyDescent="0.2">
      <c r="A31" s="6" t="s">
        <v>0</v>
      </c>
      <c r="B31" t="s">
        <v>29</v>
      </c>
      <c r="C31" t="s">
        <v>0</v>
      </c>
      <c r="D31" t="s">
        <v>178</v>
      </c>
      <c r="E31" t="s">
        <v>0</v>
      </c>
      <c r="F31" s="7">
        <f ca="1">TODAY()+117</f>
        <v>45682</v>
      </c>
      <c r="G31" s="7">
        <f ca="1">TODAY()+179</f>
        <v>45744</v>
      </c>
      <c r="H31" t="s">
        <v>0</v>
      </c>
      <c r="I31" s="18">
        <v>0</v>
      </c>
      <c r="J31">
        <v>360</v>
      </c>
      <c r="K31">
        <v>0</v>
      </c>
      <c r="L31">
        <v>0</v>
      </c>
      <c r="M31" t="s">
        <v>150</v>
      </c>
      <c r="N31" t="s">
        <v>152</v>
      </c>
      <c r="O31" t="s">
        <v>0</v>
      </c>
      <c r="P31">
        <v>0</v>
      </c>
      <c r="Q31">
        <v>0</v>
      </c>
    </row>
    <row r="32" spans="1:17" x14ac:dyDescent="0.2">
      <c r="A32" s="6" t="s">
        <v>0</v>
      </c>
      <c r="B32" t="s">
        <v>30</v>
      </c>
      <c r="C32" t="s">
        <v>0</v>
      </c>
      <c r="D32" t="s">
        <v>179</v>
      </c>
      <c r="E32" t="s">
        <v>0</v>
      </c>
      <c r="F32" s="7">
        <f ca="1">TODAY()+118</f>
        <v>45683</v>
      </c>
      <c r="G32" s="7">
        <f ca="1">TODAY()+180</f>
        <v>45745</v>
      </c>
      <c r="H32" t="s">
        <v>0</v>
      </c>
      <c r="I32" s="18">
        <v>0</v>
      </c>
      <c r="J32">
        <v>360</v>
      </c>
      <c r="K32">
        <v>0</v>
      </c>
      <c r="L32">
        <v>0</v>
      </c>
      <c r="M32" t="s">
        <v>150</v>
      </c>
      <c r="N32" t="s">
        <v>152</v>
      </c>
      <c r="O32" t="s">
        <v>0</v>
      </c>
      <c r="P32">
        <v>0</v>
      </c>
      <c r="Q32">
        <v>0</v>
      </c>
    </row>
    <row r="33" spans="1:17" x14ac:dyDescent="0.2">
      <c r="A33" s="6" t="s">
        <v>0</v>
      </c>
      <c r="B33" t="s">
        <v>31</v>
      </c>
      <c r="C33" t="s">
        <v>180</v>
      </c>
      <c r="E33" t="s">
        <v>0</v>
      </c>
      <c r="F33" s="7">
        <f ca="1">TODAY()+119</f>
        <v>45684</v>
      </c>
      <c r="G33" s="7">
        <f ca="1">TODAY()+181</f>
        <v>45746</v>
      </c>
      <c r="H33" t="s">
        <v>0</v>
      </c>
      <c r="I33" s="18">
        <v>0</v>
      </c>
      <c r="J33">
        <v>360</v>
      </c>
      <c r="K33">
        <v>0</v>
      </c>
      <c r="L33">
        <v>0</v>
      </c>
      <c r="M33" t="s">
        <v>150</v>
      </c>
      <c r="N33" t="s">
        <v>152</v>
      </c>
      <c r="O33" t="s">
        <v>0</v>
      </c>
      <c r="P33">
        <v>0</v>
      </c>
      <c r="Q33">
        <v>0</v>
      </c>
    </row>
    <row r="34" spans="1:17" x14ac:dyDescent="0.2">
      <c r="A34" s="6" t="s">
        <v>0</v>
      </c>
      <c r="B34" t="s">
        <v>32</v>
      </c>
      <c r="C34" t="s">
        <v>181</v>
      </c>
      <c r="E34" t="s">
        <v>0</v>
      </c>
      <c r="F34" s="7">
        <f ca="1">TODAY()+120</f>
        <v>45685</v>
      </c>
      <c r="G34" s="7">
        <f ca="1">TODAY()+182</f>
        <v>45747</v>
      </c>
      <c r="H34" t="s">
        <v>0</v>
      </c>
      <c r="I34" s="18">
        <v>0</v>
      </c>
      <c r="J34">
        <v>360</v>
      </c>
      <c r="K34">
        <v>0</v>
      </c>
      <c r="L34">
        <v>0</v>
      </c>
      <c r="M34" t="s">
        <v>150</v>
      </c>
      <c r="N34" t="s">
        <v>152</v>
      </c>
      <c r="O34" t="s">
        <v>0</v>
      </c>
      <c r="P34">
        <v>0</v>
      </c>
      <c r="Q34">
        <v>0</v>
      </c>
    </row>
    <row r="35" spans="1:17" x14ac:dyDescent="0.2">
      <c r="A35" s="3" t="s">
        <v>0</v>
      </c>
      <c r="B35" s="4" t="s">
        <v>33</v>
      </c>
      <c r="C35" t="s">
        <v>182</v>
      </c>
      <c r="D35" s="4"/>
      <c r="E35" s="4" t="s">
        <v>0</v>
      </c>
      <c r="F35" s="5">
        <f ca="1">TODAY()+123</f>
        <v>45688</v>
      </c>
      <c r="G35" s="5">
        <f ca="1">TODAY()+183</f>
        <v>45748</v>
      </c>
      <c r="H35" s="4" t="s">
        <v>0</v>
      </c>
      <c r="I35" s="17">
        <v>0</v>
      </c>
      <c r="J35" s="4">
        <v>360</v>
      </c>
      <c r="K35" s="4">
        <v>0</v>
      </c>
      <c r="L35" s="4">
        <v>0</v>
      </c>
      <c r="M35" s="4" t="s">
        <v>0</v>
      </c>
      <c r="N35" s="4" t="s">
        <v>0</v>
      </c>
      <c r="O35" s="4" t="s">
        <v>0</v>
      </c>
      <c r="P35" s="4">
        <v>0</v>
      </c>
      <c r="Q35" s="4">
        <v>0</v>
      </c>
    </row>
    <row r="36" spans="1:17" x14ac:dyDescent="0.2">
      <c r="A36" s="6" t="s">
        <v>0</v>
      </c>
      <c r="B36" t="s">
        <v>34</v>
      </c>
      <c r="C36" t="s">
        <v>0</v>
      </c>
      <c r="D36" t="s">
        <v>177</v>
      </c>
      <c r="E36" t="s">
        <v>0</v>
      </c>
      <c r="F36" s="7">
        <f ca="1">TODAY()+123</f>
        <v>45688</v>
      </c>
      <c r="G36" s="7">
        <f ca="1">TODAY()+183</f>
        <v>45748</v>
      </c>
      <c r="H36" t="s">
        <v>0</v>
      </c>
      <c r="I36" s="18">
        <v>0</v>
      </c>
      <c r="J36">
        <v>360</v>
      </c>
      <c r="K36">
        <v>0</v>
      </c>
      <c r="L36">
        <v>0</v>
      </c>
      <c r="M36" t="s">
        <v>150</v>
      </c>
      <c r="N36" t="s">
        <v>152</v>
      </c>
      <c r="O36" t="s">
        <v>0</v>
      </c>
      <c r="P36">
        <v>0</v>
      </c>
      <c r="Q36">
        <v>0</v>
      </c>
    </row>
    <row r="37" spans="1:17" x14ac:dyDescent="0.2">
      <c r="A37" s="6" t="s">
        <v>0</v>
      </c>
      <c r="B37" t="s">
        <v>35</v>
      </c>
      <c r="C37" t="s">
        <v>0</v>
      </c>
      <c r="D37" t="s">
        <v>183</v>
      </c>
      <c r="E37" t="s">
        <v>0</v>
      </c>
      <c r="F37" s="7">
        <f ca="1">TODAY()+123</f>
        <v>45688</v>
      </c>
      <c r="G37" s="7">
        <f ca="1">TODAY()+183</f>
        <v>45748</v>
      </c>
      <c r="H37" t="s">
        <v>0</v>
      </c>
      <c r="I37" s="18">
        <v>0</v>
      </c>
      <c r="J37">
        <v>360</v>
      </c>
      <c r="K37">
        <v>0</v>
      </c>
      <c r="L37">
        <v>0</v>
      </c>
      <c r="M37" t="s">
        <v>150</v>
      </c>
      <c r="N37" t="s">
        <v>152</v>
      </c>
      <c r="O37" t="s">
        <v>0</v>
      </c>
      <c r="P37">
        <v>0</v>
      </c>
      <c r="Q37">
        <v>0</v>
      </c>
    </row>
    <row r="38" spans="1:17" x14ac:dyDescent="0.2">
      <c r="A38" s="6" t="s">
        <v>0</v>
      </c>
      <c r="B38" t="s">
        <v>36</v>
      </c>
      <c r="C38" t="s">
        <v>184</v>
      </c>
      <c r="E38" t="s">
        <v>0</v>
      </c>
      <c r="F38" s="7">
        <f ca="1">TODAY()+125</f>
        <v>45690</v>
      </c>
      <c r="G38" s="7">
        <f ca="1">TODAY()+187</f>
        <v>45752</v>
      </c>
      <c r="H38" t="s">
        <v>0</v>
      </c>
      <c r="I38" s="18">
        <v>0</v>
      </c>
      <c r="J38">
        <v>360</v>
      </c>
      <c r="K38">
        <v>0</v>
      </c>
      <c r="L38">
        <v>0</v>
      </c>
      <c r="M38" t="s">
        <v>150</v>
      </c>
      <c r="N38" t="s">
        <v>152</v>
      </c>
      <c r="O38" t="s">
        <v>0</v>
      </c>
      <c r="P38">
        <v>0</v>
      </c>
      <c r="Q38">
        <v>0</v>
      </c>
    </row>
    <row r="39" spans="1:17" x14ac:dyDescent="0.2">
      <c r="A39" s="3" t="s">
        <v>0</v>
      </c>
      <c r="B39" s="4" t="s">
        <v>37</v>
      </c>
      <c r="C39" t="s">
        <v>185</v>
      </c>
      <c r="D39" s="4"/>
      <c r="E39" s="4" t="s">
        <v>0</v>
      </c>
      <c r="F39" s="5">
        <f ca="1">TODAY()+127</f>
        <v>45692</v>
      </c>
      <c r="G39" s="5">
        <f ca="1">TODAY()+190</f>
        <v>45755</v>
      </c>
      <c r="H39" s="4" t="s">
        <v>0</v>
      </c>
      <c r="I39" s="17">
        <v>0</v>
      </c>
      <c r="J39" s="4">
        <v>368</v>
      </c>
      <c r="K39" s="4">
        <v>0</v>
      </c>
      <c r="L39" s="4">
        <v>0</v>
      </c>
      <c r="M39" s="4" t="s">
        <v>0</v>
      </c>
      <c r="O39" s="4" t="s">
        <v>0</v>
      </c>
      <c r="P39" s="4">
        <v>0</v>
      </c>
      <c r="Q39" s="4">
        <v>0</v>
      </c>
    </row>
    <row r="40" spans="1:17" x14ac:dyDescent="0.2">
      <c r="A40" s="6" t="s">
        <v>0</v>
      </c>
      <c r="B40" t="s">
        <v>38</v>
      </c>
      <c r="C40" t="s">
        <v>0</v>
      </c>
      <c r="D40" t="s">
        <v>186</v>
      </c>
      <c r="E40" t="s">
        <v>0</v>
      </c>
      <c r="F40" s="7">
        <f ca="1">TODAY()+127</f>
        <v>45692</v>
      </c>
      <c r="G40" s="7">
        <f ca="1">TODAY()+189</f>
        <v>45754</v>
      </c>
      <c r="H40" t="s">
        <v>0</v>
      </c>
      <c r="I40" s="18">
        <v>0</v>
      </c>
      <c r="J40">
        <v>360</v>
      </c>
      <c r="K40">
        <v>0</v>
      </c>
      <c r="L40">
        <v>0</v>
      </c>
      <c r="M40" t="s">
        <v>150</v>
      </c>
      <c r="N40" t="s">
        <v>152</v>
      </c>
      <c r="O40" t="s">
        <v>0</v>
      </c>
      <c r="P40">
        <v>0</v>
      </c>
      <c r="Q40">
        <v>0</v>
      </c>
    </row>
    <row r="41" spans="1:17" x14ac:dyDescent="0.2">
      <c r="A41" s="6" t="s">
        <v>0</v>
      </c>
      <c r="B41" t="s">
        <v>39</v>
      </c>
      <c r="C41" t="s">
        <v>0</v>
      </c>
      <c r="D41" t="s">
        <v>187</v>
      </c>
      <c r="E41" t="s">
        <v>0</v>
      </c>
      <c r="F41" s="7">
        <f ca="1">TODAY()+130</f>
        <v>45695</v>
      </c>
      <c r="G41" s="7">
        <f ca="1">TODAY()+190</f>
        <v>45755</v>
      </c>
      <c r="H41" t="s">
        <v>0</v>
      </c>
      <c r="I41" s="18">
        <v>0</v>
      </c>
      <c r="J41">
        <v>360</v>
      </c>
      <c r="K41">
        <v>0</v>
      </c>
      <c r="L41">
        <v>0</v>
      </c>
      <c r="M41" t="s">
        <v>150</v>
      </c>
      <c r="N41" t="s">
        <v>152</v>
      </c>
      <c r="O41" t="s">
        <v>0</v>
      </c>
      <c r="P41">
        <v>0</v>
      </c>
      <c r="Q41">
        <v>0</v>
      </c>
    </row>
    <row r="42" spans="1:17" x14ac:dyDescent="0.2">
      <c r="A42" s="6" t="s">
        <v>0</v>
      </c>
      <c r="B42" t="s">
        <v>40</v>
      </c>
      <c r="C42" t="s">
        <v>0</v>
      </c>
      <c r="D42" t="s">
        <v>188</v>
      </c>
      <c r="E42" t="s">
        <v>0</v>
      </c>
      <c r="F42" s="7">
        <f ca="1">TODAY()+130</f>
        <v>45695</v>
      </c>
      <c r="G42" s="7">
        <f ca="1">TODAY()+190</f>
        <v>45755</v>
      </c>
      <c r="H42" t="s">
        <v>0</v>
      </c>
      <c r="I42" s="18">
        <v>0</v>
      </c>
      <c r="J42">
        <v>360</v>
      </c>
      <c r="K42">
        <v>0</v>
      </c>
      <c r="L42">
        <v>0</v>
      </c>
      <c r="M42" t="s">
        <v>150</v>
      </c>
      <c r="N42" t="s">
        <v>152</v>
      </c>
      <c r="O42" t="s">
        <v>0</v>
      </c>
      <c r="P42">
        <v>0</v>
      </c>
      <c r="Q42">
        <v>0</v>
      </c>
    </row>
    <row r="43" spans="1:17" x14ac:dyDescent="0.2">
      <c r="A43" s="6" t="s">
        <v>0</v>
      </c>
      <c r="B43" t="s">
        <v>41</v>
      </c>
      <c r="C43" t="s">
        <v>0</v>
      </c>
      <c r="D43" t="s">
        <v>189</v>
      </c>
      <c r="E43" t="s">
        <v>0</v>
      </c>
      <c r="F43" s="7">
        <f ca="1">TODAY()+130</f>
        <v>45695</v>
      </c>
      <c r="G43" s="7">
        <f ca="1">TODAY()+190</f>
        <v>45755</v>
      </c>
      <c r="H43" t="s">
        <v>0</v>
      </c>
      <c r="I43" s="18">
        <v>0</v>
      </c>
      <c r="J43">
        <v>360</v>
      </c>
      <c r="K43">
        <v>0</v>
      </c>
      <c r="L43">
        <v>0</v>
      </c>
      <c r="M43" t="s">
        <v>150</v>
      </c>
      <c r="N43" t="s">
        <v>152</v>
      </c>
      <c r="O43" t="s">
        <v>0</v>
      </c>
      <c r="P43">
        <v>0</v>
      </c>
      <c r="Q43">
        <v>0</v>
      </c>
    </row>
    <row r="44" spans="1:17" x14ac:dyDescent="0.2">
      <c r="A44" s="3" t="s">
        <v>0</v>
      </c>
      <c r="B44" s="4" t="s">
        <v>42</v>
      </c>
      <c r="C44" s="12" t="s">
        <v>190</v>
      </c>
      <c r="D44" s="12"/>
      <c r="E44" s="4" t="s">
        <v>0</v>
      </c>
      <c r="F44" s="5">
        <f ca="1">TODAY()+132</f>
        <v>45697</v>
      </c>
      <c r="G44" s="5">
        <f ca="1">TODAY()+196</f>
        <v>45761</v>
      </c>
      <c r="H44" s="4" t="s">
        <v>0</v>
      </c>
      <c r="I44" s="17">
        <v>0</v>
      </c>
      <c r="J44" s="4">
        <v>376</v>
      </c>
      <c r="K44" s="4">
        <v>0</v>
      </c>
      <c r="L44" s="4">
        <v>0</v>
      </c>
      <c r="M44" s="4" t="s">
        <v>0</v>
      </c>
      <c r="N44" s="4" t="s">
        <v>0</v>
      </c>
      <c r="O44" s="4" t="s">
        <v>0</v>
      </c>
      <c r="P44" s="4">
        <v>0</v>
      </c>
      <c r="Q44" s="4">
        <v>0</v>
      </c>
    </row>
    <row r="45" spans="1:17" x14ac:dyDescent="0.2">
      <c r="A45" s="6" t="s">
        <v>0</v>
      </c>
      <c r="B45" t="s">
        <v>43</v>
      </c>
      <c r="C45" t="s">
        <v>0</v>
      </c>
      <c r="D45" t="s">
        <v>191</v>
      </c>
      <c r="E45" t="s">
        <v>0</v>
      </c>
      <c r="F45" s="7">
        <f ca="1">TODAY()+132</f>
        <v>45697</v>
      </c>
      <c r="G45" s="7">
        <f ca="1">TODAY()+194</f>
        <v>45759</v>
      </c>
      <c r="H45" t="s">
        <v>0</v>
      </c>
      <c r="I45" s="18">
        <v>0</v>
      </c>
      <c r="J45">
        <v>360</v>
      </c>
      <c r="K45">
        <v>0</v>
      </c>
      <c r="L45">
        <v>0</v>
      </c>
      <c r="M45" t="s">
        <v>150</v>
      </c>
      <c r="N45" t="s">
        <v>152</v>
      </c>
      <c r="O45" t="s">
        <v>0</v>
      </c>
      <c r="P45">
        <v>0</v>
      </c>
      <c r="Q45">
        <v>0</v>
      </c>
    </row>
    <row r="46" spans="1:17" x14ac:dyDescent="0.2">
      <c r="A46" s="6" t="s">
        <v>0</v>
      </c>
      <c r="B46" t="s">
        <v>44</v>
      </c>
      <c r="C46" t="s">
        <v>0</v>
      </c>
      <c r="D46" t="s">
        <v>192</v>
      </c>
      <c r="E46" t="s">
        <v>0</v>
      </c>
      <c r="F46" s="7">
        <f ca="1">TODAY()+133</f>
        <v>45698</v>
      </c>
      <c r="G46" s="7">
        <f ca="1">TODAY()+195</f>
        <v>45760</v>
      </c>
      <c r="H46" t="s">
        <v>0</v>
      </c>
      <c r="I46" s="18">
        <v>0</v>
      </c>
      <c r="J46">
        <v>360</v>
      </c>
      <c r="K46">
        <v>0</v>
      </c>
      <c r="L46">
        <v>0</v>
      </c>
      <c r="M46" t="s">
        <v>150</v>
      </c>
      <c r="N46" t="s">
        <v>152</v>
      </c>
      <c r="O46" t="s">
        <v>0</v>
      </c>
      <c r="P46">
        <v>0</v>
      </c>
      <c r="Q46">
        <v>0</v>
      </c>
    </row>
    <row r="47" spans="1:17" x14ac:dyDescent="0.2">
      <c r="A47" s="6" t="s">
        <v>0</v>
      </c>
      <c r="B47" t="s">
        <v>45</v>
      </c>
      <c r="C47" t="s">
        <v>0</v>
      </c>
      <c r="D47" t="s">
        <v>193</v>
      </c>
      <c r="E47" t="s">
        <v>0</v>
      </c>
      <c r="F47" s="7">
        <f ca="1">TODAY()+134</f>
        <v>45699</v>
      </c>
      <c r="G47" s="7">
        <f ca="1">TODAY()+196</f>
        <v>45761</v>
      </c>
      <c r="H47" t="s">
        <v>0</v>
      </c>
      <c r="I47" s="18">
        <v>0</v>
      </c>
      <c r="J47">
        <v>360</v>
      </c>
      <c r="K47">
        <v>0</v>
      </c>
      <c r="L47">
        <v>0</v>
      </c>
      <c r="M47" t="s">
        <v>150</v>
      </c>
      <c r="N47" t="s">
        <v>152</v>
      </c>
      <c r="O47" t="s">
        <v>0</v>
      </c>
      <c r="P47">
        <v>0</v>
      </c>
      <c r="Q47">
        <v>0</v>
      </c>
    </row>
    <row r="48" spans="1:17" x14ac:dyDescent="0.2">
      <c r="A48" s="6" t="s">
        <v>0</v>
      </c>
      <c r="B48" t="s">
        <v>46</v>
      </c>
      <c r="C48" t="s">
        <v>194</v>
      </c>
      <c r="E48" t="s">
        <v>0</v>
      </c>
      <c r="F48" s="7">
        <f ca="1">TODAY()+137</f>
        <v>45702</v>
      </c>
      <c r="G48" s="7">
        <f ca="1">TODAY()+197</f>
        <v>45762</v>
      </c>
      <c r="H48" t="s">
        <v>0</v>
      </c>
      <c r="I48" s="18">
        <v>0</v>
      </c>
      <c r="J48">
        <v>360</v>
      </c>
      <c r="K48">
        <v>0</v>
      </c>
      <c r="L48">
        <v>0</v>
      </c>
      <c r="M48" t="s">
        <v>150</v>
      </c>
      <c r="N48" t="s">
        <v>152</v>
      </c>
      <c r="O48" t="s">
        <v>0</v>
      </c>
      <c r="P48">
        <v>0</v>
      </c>
      <c r="Q48">
        <v>0</v>
      </c>
    </row>
    <row r="49" spans="1:17" x14ac:dyDescent="0.2">
      <c r="A49" s="3" t="s">
        <v>0</v>
      </c>
      <c r="B49" s="4" t="s">
        <v>47</v>
      </c>
      <c r="C49" t="s">
        <v>195</v>
      </c>
      <c r="D49" s="4"/>
      <c r="E49" s="4" t="s">
        <v>0</v>
      </c>
      <c r="F49" s="5">
        <f ca="1">TODAY()+137</f>
        <v>45702</v>
      </c>
      <c r="G49" s="5">
        <f ca="1">TODAY()+201</f>
        <v>45766</v>
      </c>
      <c r="H49" s="4" t="s">
        <v>0</v>
      </c>
      <c r="I49" s="17">
        <v>0</v>
      </c>
      <c r="J49" s="4">
        <v>376</v>
      </c>
      <c r="K49" s="4">
        <v>0</v>
      </c>
      <c r="L49" s="4">
        <v>0</v>
      </c>
      <c r="M49" s="4" t="s">
        <v>0</v>
      </c>
      <c r="N49" s="4" t="s">
        <v>0</v>
      </c>
      <c r="O49" s="4" t="s">
        <v>0</v>
      </c>
      <c r="P49" s="4">
        <v>0</v>
      </c>
      <c r="Q49" s="4">
        <v>0</v>
      </c>
    </row>
    <row r="50" spans="1:17" x14ac:dyDescent="0.2">
      <c r="A50" s="6" t="s">
        <v>0</v>
      </c>
      <c r="B50" t="s">
        <v>48</v>
      </c>
      <c r="C50" t="s">
        <v>0</v>
      </c>
      <c r="D50" t="s">
        <v>196</v>
      </c>
      <c r="E50" t="s">
        <v>0</v>
      </c>
      <c r="F50" s="7">
        <f ca="1">TODAY()+137</f>
        <v>45702</v>
      </c>
      <c r="G50" s="7">
        <f ca="1">TODAY()+197</f>
        <v>45762</v>
      </c>
      <c r="H50" t="s">
        <v>0</v>
      </c>
      <c r="I50" s="18">
        <v>0</v>
      </c>
      <c r="J50">
        <v>360</v>
      </c>
      <c r="K50">
        <v>0</v>
      </c>
      <c r="L50">
        <v>0</v>
      </c>
      <c r="M50" t="s">
        <v>150</v>
      </c>
      <c r="N50" t="s">
        <v>152</v>
      </c>
      <c r="O50" t="s">
        <v>0</v>
      </c>
      <c r="P50">
        <v>0</v>
      </c>
      <c r="Q50">
        <v>0</v>
      </c>
    </row>
    <row r="51" spans="1:17" x14ac:dyDescent="0.2">
      <c r="A51" s="6" t="s">
        <v>0</v>
      </c>
      <c r="B51" t="s">
        <v>49</v>
      </c>
      <c r="C51" t="s">
        <v>0</v>
      </c>
      <c r="D51" t="s">
        <v>197</v>
      </c>
      <c r="E51" t="s">
        <v>0</v>
      </c>
      <c r="F51" s="7">
        <f ca="1">TODAY()+138</f>
        <v>45703</v>
      </c>
      <c r="G51" s="7">
        <f ca="1">TODAY()+200</f>
        <v>45765</v>
      </c>
      <c r="H51" t="s">
        <v>0</v>
      </c>
      <c r="I51" s="18">
        <v>0</v>
      </c>
      <c r="J51">
        <v>360</v>
      </c>
      <c r="K51">
        <v>0</v>
      </c>
      <c r="L51">
        <v>0</v>
      </c>
      <c r="M51" t="s">
        <v>150</v>
      </c>
      <c r="N51" t="s">
        <v>152</v>
      </c>
      <c r="O51" t="s">
        <v>0</v>
      </c>
      <c r="P51">
        <v>0</v>
      </c>
      <c r="Q51">
        <v>0</v>
      </c>
    </row>
    <row r="52" spans="1:17" x14ac:dyDescent="0.2">
      <c r="A52" s="6" t="s">
        <v>0</v>
      </c>
      <c r="B52" t="s">
        <v>50</v>
      </c>
      <c r="C52" t="s">
        <v>0</v>
      </c>
      <c r="D52" t="s">
        <v>198</v>
      </c>
      <c r="E52" t="s">
        <v>0</v>
      </c>
      <c r="F52" s="7">
        <f ca="1">TODAY()+139</f>
        <v>45704</v>
      </c>
      <c r="G52" s="7">
        <f ca="1">TODAY()+201</f>
        <v>45766</v>
      </c>
      <c r="H52" t="s">
        <v>0</v>
      </c>
      <c r="I52" s="18">
        <v>0</v>
      </c>
      <c r="J52">
        <v>360</v>
      </c>
      <c r="K52">
        <v>0</v>
      </c>
      <c r="L52">
        <v>0</v>
      </c>
      <c r="M52" t="s">
        <v>150</v>
      </c>
      <c r="N52" t="s">
        <v>152</v>
      </c>
      <c r="O52" t="s">
        <v>0</v>
      </c>
      <c r="P52">
        <v>0</v>
      </c>
      <c r="Q52">
        <v>0</v>
      </c>
    </row>
    <row r="53" spans="1:17" x14ac:dyDescent="0.2">
      <c r="A53" s="3" t="s">
        <v>0</v>
      </c>
      <c r="B53" s="4" t="s">
        <v>51</v>
      </c>
      <c r="C53" s="12" t="s">
        <v>199</v>
      </c>
      <c r="D53" s="12"/>
      <c r="E53" s="4" t="s">
        <v>0</v>
      </c>
      <c r="F53" s="5">
        <f ca="1">TODAY()+141</f>
        <v>45706</v>
      </c>
      <c r="G53" s="5">
        <f ca="1">TODAY()+204</f>
        <v>45769</v>
      </c>
      <c r="H53" s="4" t="s">
        <v>0</v>
      </c>
      <c r="I53" s="17">
        <v>0</v>
      </c>
      <c r="J53" s="4">
        <v>368</v>
      </c>
      <c r="K53" s="4">
        <v>0</v>
      </c>
      <c r="L53" s="4">
        <v>0</v>
      </c>
      <c r="M53" t="s">
        <v>150</v>
      </c>
      <c r="N53" t="s">
        <v>152</v>
      </c>
      <c r="O53" s="4" t="s">
        <v>0</v>
      </c>
      <c r="P53" s="4">
        <v>0</v>
      </c>
      <c r="Q53" s="4">
        <v>0</v>
      </c>
    </row>
    <row r="54" spans="1:17" x14ac:dyDescent="0.2">
      <c r="A54" s="3" t="s">
        <v>0</v>
      </c>
      <c r="B54" s="4" t="s">
        <v>52</v>
      </c>
      <c r="C54" s="12" t="s">
        <v>200</v>
      </c>
      <c r="D54" s="12"/>
      <c r="E54" s="4" t="s">
        <v>0</v>
      </c>
      <c r="F54" s="5">
        <f ca="1">TODAY()+144</f>
        <v>45709</v>
      </c>
      <c r="G54" s="5">
        <f ca="1">TODAY()+207</f>
        <v>45772</v>
      </c>
      <c r="H54" s="4" t="s">
        <v>0</v>
      </c>
      <c r="I54" s="17">
        <v>0</v>
      </c>
      <c r="J54" s="4">
        <v>368</v>
      </c>
      <c r="K54" s="4">
        <v>0</v>
      </c>
      <c r="L54" s="4">
        <v>0</v>
      </c>
      <c r="M54" t="s">
        <v>150</v>
      </c>
      <c r="N54" t="s">
        <v>152</v>
      </c>
      <c r="O54" s="4" t="s">
        <v>0</v>
      </c>
      <c r="P54" s="4">
        <v>0</v>
      </c>
      <c r="Q54" s="4">
        <v>0</v>
      </c>
    </row>
    <row r="55" spans="1:17" x14ac:dyDescent="0.2">
      <c r="A55" s="6" t="s">
        <v>0</v>
      </c>
      <c r="B55" t="s">
        <v>53</v>
      </c>
      <c r="C55" t="s">
        <v>201</v>
      </c>
      <c r="E55" t="s">
        <v>0</v>
      </c>
      <c r="F55" s="7">
        <f ca="1">TODAY()+146</f>
        <v>45711</v>
      </c>
      <c r="G55" s="7">
        <f ca="1">TODAY()+208</f>
        <v>45773</v>
      </c>
      <c r="H55" t="s">
        <v>0</v>
      </c>
      <c r="I55" s="18">
        <v>0</v>
      </c>
      <c r="J55">
        <v>360</v>
      </c>
      <c r="K55">
        <v>0</v>
      </c>
      <c r="L55">
        <v>0</v>
      </c>
      <c r="M55" t="s">
        <v>150</v>
      </c>
      <c r="N55" t="s">
        <v>152</v>
      </c>
      <c r="O55" t="s">
        <v>0</v>
      </c>
      <c r="P55">
        <v>0</v>
      </c>
      <c r="Q55">
        <v>0</v>
      </c>
    </row>
    <row r="56" spans="1:17" x14ac:dyDescent="0.2">
      <c r="A56" s="6" t="s">
        <v>0</v>
      </c>
      <c r="B56" t="s">
        <v>54</v>
      </c>
      <c r="C56" t="s">
        <v>202</v>
      </c>
      <c r="E56" t="s">
        <v>0</v>
      </c>
      <c r="F56" s="7">
        <f ca="1">TODAY()+147</f>
        <v>45712</v>
      </c>
      <c r="G56" s="7">
        <f ca="1">TODAY()+209</f>
        <v>45774</v>
      </c>
      <c r="H56" t="s">
        <v>0</v>
      </c>
      <c r="I56" s="18">
        <v>0</v>
      </c>
      <c r="J56">
        <v>360</v>
      </c>
      <c r="K56">
        <v>0</v>
      </c>
      <c r="L56">
        <v>0</v>
      </c>
      <c r="M56" t="s">
        <v>150</v>
      </c>
      <c r="N56" t="s">
        <v>152</v>
      </c>
      <c r="O56" t="s">
        <v>0</v>
      </c>
      <c r="P56">
        <v>0</v>
      </c>
      <c r="Q56">
        <v>0</v>
      </c>
    </row>
    <row r="57" spans="1:17" x14ac:dyDescent="0.2">
      <c r="A57" s="3" t="s">
        <v>0</v>
      </c>
      <c r="B57" s="4" t="s">
        <v>55</v>
      </c>
      <c r="C57" t="s">
        <v>203</v>
      </c>
      <c r="D57" s="4"/>
      <c r="E57" s="4" t="s">
        <v>0</v>
      </c>
      <c r="F57" s="5">
        <f ca="1">TODAY()+151</f>
        <v>45716</v>
      </c>
      <c r="G57" s="5">
        <f ca="1">TODAY()+211</f>
        <v>45776</v>
      </c>
      <c r="H57" s="4" t="s">
        <v>0</v>
      </c>
      <c r="I57" s="17">
        <v>0</v>
      </c>
      <c r="J57" s="4">
        <v>360</v>
      </c>
      <c r="K57" s="4">
        <v>0</v>
      </c>
      <c r="L57" s="4">
        <v>0</v>
      </c>
      <c r="M57" t="s">
        <v>150</v>
      </c>
      <c r="N57" t="s">
        <v>152</v>
      </c>
      <c r="O57" s="4" t="s">
        <v>0</v>
      </c>
      <c r="P57" s="4">
        <v>0</v>
      </c>
      <c r="Q57" s="4">
        <v>0</v>
      </c>
    </row>
    <row r="58" spans="1:17" x14ac:dyDescent="0.2">
      <c r="A58" s="6" t="s">
        <v>0</v>
      </c>
      <c r="B58" t="s">
        <v>56</v>
      </c>
      <c r="C58" t="s">
        <v>204</v>
      </c>
      <c r="E58" t="s">
        <v>0</v>
      </c>
      <c r="F58" s="7">
        <f ca="1">TODAY()+151</f>
        <v>45716</v>
      </c>
      <c r="G58" s="7">
        <f ca="1">TODAY()+211</f>
        <v>45776</v>
      </c>
      <c r="H58" t="s">
        <v>0</v>
      </c>
      <c r="I58" s="18">
        <v>0</v>
      </c>
      <c r="J58">
        <v>360</v>
      </c>
      <c r="K58">
        <v>0</v>
      </c>
      <c r="L58">
        <v>0</v>
      </c>
      <c r="M58" t="s">
        <v>150</v>
      </c>
      <c r="N58" t="s">
        <v>152</v>
      </c>
      <c r="O58" t="s">
        <v>0</v>
      </c>
      <c r="P58">
        <v>0</v>
      </c>
      <c r="Q58">
        <v>0</v>
      </c>
    </row>
    <row r="59" spans="1:17" x14ac:dyDescent="0.2">
      <c r="A59" s="6" t="s">
        <v>0</v>
      </c>
      <c r="B59" t="s">
        <v>57</v>
      </c>
      <c r="C59" t="s">
        <v>205</v>
      </c>
      <c r="E59" t="s">
        <v>0</v>
      </c>
      <c r="F59" s="7">
        <f ca="1">TODAY()+152</f>
        <v>45717</v>
      </c>
      <c r="G59" s="7">
        <f ca="1">TODAY()+214</f>
        <v>45779</v>
      </c>
      <c r="H59" t="s">
        <v>0</v>
      </c>
      <c r="I59" s="18">
        <v>0</v>
      </c>
      <c r="J59">
        <v>360</v>
      </c>
      <c r="K59">
        <v>0</v>
      </c>
      <c r="L59">
        <v>0</v>
      </c>
      <c r="M59" t="s">
        <v>150</v>
      </c>
      <c r="N59" t="s">
        <v>152</v>
      </c>
      <c r="O59" t="s">
        <v>0</v>
      </c>
      <c r="P59">
        <v>0</v>
      </c>
      <c r="Q59">
        <v>0</v>
      </c>
    </row>
    <row r="60" spans="1:17" x14ac:dyDescent="0.2">
      <c r="A60" s="3" t="s">
        <v>0</v>
      </c>
      <c r="B60" s="4" t="s">
        <v>58</v>
      </c>
      <c r="C60" t="s">
        <v>206</v>
      </c>
      <c r="D60" s="4"/>
      <c r="E60" s="4" t="s">
        <v>0</v>
      </c>
      <c r="F60" s="5">
        <f ca="1">TODAY()+154</f>
        <v>45719</v>
      </c>
      <c r="G60" s="5">
        <f ca="1">TODAY()+217</f>
        <v>45782</v>
      </c>
      <c r="H60" s="4" t="s">
        <v>0</v>
      </c>
      <c r="I60" s="17">
        <v>0</v>
      </c>
      <c r="J60" s="4">
        <v>368</v>
      </c>
      <c r="K60" s="4">
        <v>0</v>
      </c>
      <c r="L60" s="4">
        <v>0</v>
      </c>
      <c r="M60" t="s">
        <v>150</v>
      </c>
      <c r="N60" t="s">
        <v>152</v>
      </c>
      <c r="O60" s="4" t="s">
        <v>0</v>
      </c>
      <c r="P60" s="4">
        <v>0</v>
      </c>
      <c r="Q60" s="4">
        <v>0</v>
      </c>
    </row>
    <row r="61" spans="1:17" x14ac:dyDescent="0.2">
      <c r="A61" s="3" t="s">
        <v>0</v>
      </c>
      <c r="B61" s="4" t="s">
        <v>59</v>
      </c>
      <c r="C61" t="s">
        <v>263</v>
      </c>
      <c r="D61" s="4"/>
      <c r="E61" s="4" t="s">
        <v>0</v>
      </c>
      <c r="F61" s="5">
        <f ca="1">TODAY()+158</f>
        <v>45723</v>
      </c>
      <c r="G61" s="5">
        <f ca="1">TODAY()+218</f>
        <v>45783</v>
      </c>
      <c r="H61" s="4" t="s">
        <v>0</v>
      </c>
      <c r="I61" s="17">
        <v>0</v>
      </c>
      <c r="J61" s="4">
        <v>360</v>
      </c>
      <c r="K61" s="4">
        <v>0</v>
      </c>
      <c r="L61" s="4">
        <v>0</v>
      </c>
      <c r="M61" t="s">
        <v>150</v>
      </c>
      <c r="N61" t="s">
        <v>152</v>
      </c>
      <c r="O61" s="4" t="s">
        <v>0</v>
      </c>
      <c r="P61" s="4">
        <v>0</v>
      </c>
      <c r="Q61" s="4">
        <v>0</v>
      </c>
    </row>
    <row r="62" spans="1:17" x14ac:dyDescent="0.2">
      <c r="A62" s="6" t="s">
        <v>0</v>
      </c>
      <c r="B62" t="s">
        <v>60</v>
      </c>
      <c r="C62" t="s">
        <v>264</v>
      </c>
      <c r="E62" t="s">
        <v>0</v>
      </c>
      <c r="F62" s="7">
        <f ca="1">TODAY()+158</f>
        <v>45723</v>
      </c>
      <c r="G62" s="7">
        <f ca="1">TODAY()+218</f>
        <v>45783</v>
      </c>
      <c r="H62" t="s">
        <v>0</v>
      </c>
      <c r="I62" s="18">
        <v>0</v>
      </c>
      <c r="J62">
        <v>360</v>
      </c>
      <c r="K62">
        <v>0</v>
      </c>
      <c r="L62">
        <v>0</v>
      </c>
      <c r="M62" t="s">
        <v>150</v>
      </c>
      <c r="N62" t="s">
        <v>152</v>
      </c>
      <c r="O62" t="s">
        <v>0</v>
      </c>
      <c r="P62">
        <v>0</v>
      </c>
      <c r="Q62">
        <v>0</v>
      </c>
    </row>
    <row r="63" spans="1:17" x14ac:dyDescent="0.2">
      <c r="A63" s="6" t="s">
        <v>0</v>
      </c>
      <c r="B63" t="s">
        <v>61</v>
      </c>
      <c r="C63" t="s">
        <v>265</v>
      </c>
      <c r="E63" t="s">
        <v>0</v>
      </c>
      <c r="F63" s="7">
        <f ca="1">TODAY()+159</f>
        <v>45724</v>
      </c>
      <c r="G63" s="7">
        <f ca="1">TODAY()+221</f>
        <v>45786</v>
      </c>
      <c r="H63" t="s">
        <v>0</v>
      </c>
      <c r="I63" s="18">
        <v>0</v>
      </c>
      <c r="J63">
        <v>360</v>
      </c>
      <c r="K63">
        <v>0</v>
      </c>
      <c r="L63">
        <v>0</v>
      </c>
      <c r="M63" t="s">
        <v>150</v>
      </c>
      <c r="N63" t="s">
        <v>152</v>
      </c>
      <c r="O63" t="s">
        <v>0</v>
      </c>
      <c r="P63">
        <v>0</v>
      </c>
      <c r="Q63">
        <v>0</v>
      </c>
    </row>
    <row r="64" spans="1:17" x14ac:dyDescent="0.2">
      <c r="A64" s="6" t="s">
        <v>0</v>
      </c>
      <c r="B64" t="s">
        <v>62</v>
      </c>
      <c r="C64" t="s">
        <v>266</v>
      </c>
      <c r="E64" t="s">
        <v>0</v>
      </c>
      <c r="F64" s="7">
        <f ca="1">TODAY()+160</f>
        <v>45725</v>
      </c>
      <c r="G64" s="7">
        <f ca="1">TODAY()+222</f>
        <v>45787</v>
      </c>
      <c r="H64" t="s">
        <v>0</v>
      </c>
      <c r="I64" s="18">
        <v>0</v>
      </c>
      <c r="J64">
        <v>360</v>
      </c>
      <c r="K64">
        <v>0</v>
      </c>
      <c r="L64">
        <v>0</v>
      </c>
      <c r="M64" t="s">
        <v>150</v>
      </c>
      <c r="N64" t="s">
        <v>152</v>
      </c>
      <c r="O64" t="s">
        <v>0</v>
      </c>
      <c r="P64">
        <v>0</v>
      </c>
      <c r="Q64">
        <v>0</v>
      </c>
    </row>
    <row r="65" spans="1:17" x14ac:dyDescent="0.2">
      <c r="A65" s="3" t="s">
        <v>0</v>
      </c>
      <c r="B65" s="4" t="s">
        <v>63</v>
      </c>
      <c r="C65" t="s">
        <v>267</v>
      </c>
      <c r="D65" s="4"/>
      <c r="E65" s="4" t="s">
        <v>0</v>
      </c>
      <c r="F65" s="5">
        <f ca="1">TODAY()+162</f>
        <v>45727</v>
      </c>
      <c r="G65" s="5">
        <f ca="1">TODAY()+229</f>
        <v>45794</v>
      </c>
      <c r="H65" s="4" t="s">
        <v>0</v>
      </c>
      <c r="I65" s="17">
        <v>0</v>
      </c>
      <c r="J65" s="4">
        <v>384</v>
      </c>
      <c r="K65" s="4">
        <v>0</v>
      </c>
      <c r="L65" s="4">
        <v>0</v>
      </c>
      <c r="M65" t="s">
        <v>150</v>
      </c>
      <c r="N65" t="s">
        <v>152</v>
      </c>
      <c r="O65" s="4" t="s">
        <v>0</v>
      </c>
      <c r="P65" s="4">
        <v>0</v>
      </c>
      <c r="Q65" s="4">
        <v>0</v>
      </c>
    </row>
    <row r="66" spans="1:17" x14ac:dyDescent="0.2">
      <c r="A66" s="6" t="s">
        <v>0</v>
      </c>
      <c r="B66" t="s">
        <v>64</v>
      </c>
      <c r="C66" t="s">
        <v>268</v>
      </c>
      <c r="E66" t="s">
        <v>0</v>
      </c>
      <c r="F66" s="7">
        <f ca="1">TODAY()+168</f>
        <v>45733</v>
      </c>
      <c r="G66" s="7">
        <f ca="1">TODAY()+230</f>
        <v>45795</v>
      </c>
      <c r="H66" t="s">
        <v>0</v>
      </c>
      <c r="I66" s="18">
        <v>0</v>
      </c>
      <c r="J66">
        <v>360</v>
      </c>
      <c r="K66">
        <v>0</v>
      </c>
      <c r="L66">
        <v>0</v>
      </c>
      <c r="M66" t="s">
        <v>150</v>
      </c>
      <c r="N66" t="s">
        <v>152</v>
      </c>
      <c r="O66" t="s">
        <v>0</v>
      </c>
      <c r="P66">
        <v>0</v>
      </c>
      <c r="Q66">
        <v>0</v>
      </c>
    </row>
    <row r="67" spans="1:17" x14ac:dyDescent="0.2">
      <c r="A67" s="6" t="s">
        <v>0</v>
      </c>
      <c r="B67" t="s">
        <v>65</v>
      </c>
      <c r="C67" t="s">
        <v>269</v>
      </c>
      <c r="E67" t="s">
        <v>0</v>
      </c>
      <c r="F67" s="7">
        <f ca="1">TODAY()+169</f>
        <v>45734</v>
      </c>
      <c r="G67" s="7">
        <f ca="1">TODAY()+231</f>
        <v>45796</v>
      </c>
      <c r="H67" t="s">
        <v>0</v>
      </c>
      <c r="I67" s="18">
        <v>0</v>
      </c>
      <c r="J67">
        <v>360</v>
      </c>
      <c r="K67">
        <v>0</v>
      </c>
      <c r="L67">
        <v>0</v>
      </c>
      <c r="M67" t="s">
        <v>150</v>
      </c>
      <c r="N67" t="s">
        <v>152</v>
      </c>
      <c r="O67" t="s">
        <v>0</v>
      </c>
      <c r="P67">
        <v>0</v>
      </c>
      <c r="Q67">
        <v>0</v>
      </c>
    </row>
    <row r="68" spans="1:17" x14ac:dyDescent="0.2">
      <c r="A68" s="6" t="s">
        <v>0</v>
      </c>
      <c r="B68" t="s">
        <v>66</v>
      </c>
      <c r="C68" t="s">
        <v>270</v>
      </c>
      <c r="E68" t="s">
        <v>0</v>
      </c>
      <c r="F68" s="7">
        <f ca="1">TODAY()+172</f>
        <v>45737</v>
      </c>
      <c r="G68" s="7">
        <f ca="1">TODAY()+232</f>
        <v>45797</v>
      </c>
      <c r="H68" t="s">
        <v>0</v>
      </c>
      <c r="I68" s="18">
        <v>0</v>
      </c>
      <c r="J68">
        <v>360</v>
      </c>
      <c r="K68">
        <v>0</v>
      </c>
      <c r="L68">
        <v>0</v>
      </c>
      <c r="M68" t="s">
        <v>150</v>
      </c>
      <c r="N68" t="s">
        <v>152</v>
      </c>
      <c r="O68" t="s">
        <v>0</v>
      </c>
      <c r="P68">
        <v>0</v>
      </c>
      <c r="Q68">
        <v>0</v>
      </c>
    </row>
    <row r="69" spans="1:17" x14ac:dyDescent="0.2">
      <c r="A69" s="6" t="s">
        <v>0</v>
      </c>
      <c r="B69" t="s">
        <v>67</v>
      </c>
      <c r="C69" t="s">
        <v>271</v>
      </c>
      <c r="E69" t="s">
        <v>0</v>
      </c>
      <c r="F69" s="7">
        <f ca="1">TODAY()+172</f>
        <v>45737</v>
      </c>
      <c r="G69" s="7">
        <f ca="1">TODAY()+232</f>
        <v>45797</v>
      </c>
      <c r="H69" t="s">
        <v>0</v>
      </c>
      <c r="I69" s="18">
        <v>0</v>
      </c>
      <c r="J69">
        <v>360</v>
      </c>
      <c r="K69">
        <v>0</v>
      </c>
      <c r="L69">
        <v>0</v>
      </c>
      <c r="M69" t="s">
        <v>150</v>
      </c>
      <c r="N69" t="s">
        <v>152</v>
      </c>
      <c r="O69" t="s">
        <v>0</v>
      </c>
      <c r="P69">
        <v>0</v>
      </c>
      <c r="Q69">
        <v>0</v>
      </c>
    </row>
    <row r="70" spans="1:17" x14ac:dyDescent="0.2">
      <c r="A70" s="3" t="s">
        <v>0</v>
      </c>
      <c r="B70" s="4" t="s">
        <v>68</v>
      </c>
      <c r="C70" t="s">
        <v>272</v>
      </c>
      <c r="D70" s="4"/>
      <c r="E70" s="4" t="s">
        <v>0</v>
      </c>
      <c r="F70" s="5">
        <f ca="1">TODAY()+173</f>
        <v>45738</v>
      </c>
      <c r="G70" s="5">
        <f ca="1">TODAY()+236</f>
        <v>45801</v>
      </c>
      <c r="H70" s="4" t="s">
        <v>0</v>
      </c>
      <c r="I70" s="17">
        <v>0</v>
      </c>
      <c r="J70" s="4">
        <v>368</v>
      </c>
      <c r="K70" s="4">
        <v>0</v>
      </c>
      <c r="L70" s="4">
        <v>0</v>
      </c>
      <c r="M70" t="s">
        <v>150</v>
      </c>
      <c r="N70" t="s">
        <v>152</v>
      </c>
      <c r="O70" s="4" t="s">
        <v>0</v>
      </c>
      <c r="P70" s="4">
        <v>0</v>
      </c>
      <c r="Q70" s="4">
        <v>0</v>
      </c>
    </row>
    <row r="71" spans="1:17" x14ac:dyDescent="0.2">
      <c r="A71" s="6" t="s">
        <v>0</v>
      </c>
      <c r="B71" t="s">
        <v>69</v>
      </c>
      <c r="C71" t="s">
        <v>273</v>
      </c>
      <c r="E71" t="s">
        <v>0</v>
      </c>
      <c r="F71" s="7">
        <f ca="1">TODAY()+175</f>
        <v>45740</v>
      </c>
      <c r="G71" s="7">
        <f ca="1">TODAY()+237</f>
        <v>45802</v>
      </c>
      <c r="H71" t="s">
        <v>0</v>
      </c>
      <c r="I71" s="18">
        <v>0</v>
      </c>
      <c r="J71">
        <v>360</v>
      </c>
      <c r="K71">
        <v>0</v>
      </c>
      <c r="L71">
        <v>0</v>
      </c>
      <c r="M71" t="s">
        <v>150</v>
      </c>
      <c r="N71" t="s">
        <v>152</v>
      </c>
      <c r="O71" t="s">
        <v>0</v>
      </c>
      <c r="P71">
        <v>0</v>
      </c>
      <c r="Q71">
        <v>0</v>
      </c>
    </row>
    <row r="72" spans="1:17" x14ac:dyDescent="0.2">
      <c r="A72" s="3" t="s">
        <v>0</v>
      </c>
      <c r="B72" s="4" t="s">
        <v>70</v>
      </c>
      <c r="C72" t="s">
        <v>274</v>
      </c>
      <c r="D72" s="4"/>
      <c r="E72" s="4" t="s">
        <v>0</v>
      </c>
      <c r="F72" s="5">
        <f ca="1">TODAY()+179</f>
        <v>45744</v>
      </c>
      <c r="G72" s="5">
        <f ca="1">TODAY()+239</f>
        <v>45804</v>
      </c>
      <c r="H72" s="4" t="s">
        <v>0</v>
      </c>
      <c r="I72" s="17">
        <v>0</v>
      </c>
      <c r="J72" s="4">
        <v>360</v>
      </c>
      <c r="K72" s="4">
        <v>0</v>
      </c>
      <c r="L72" s="4">
        <v>0</v>
      </c>
      <c r="M72" t="s">
        <v>150</v>
      </c>
      <c r="N72" t="s">
        <v>152</v>
      </c>
      <c r="O72" s="4" t="s">
        <v>0</v>
      </c>
      <c r="P72" s="4">
        <v>0</v>
      </c>
      <c r="Q72" s="4">
        <v>0</v>
      </c>
    </row>
    <row r="73" spans="1:17" x14ac:dyDescent="0.2">
      <c r="A73" s="3" t="s">
        <v>0</v>
      </c>
      <c r="B73" s="4" t="s">
        <v>71</v>
      </c>
      <c r="C73" t="s">
        <v>275</v>
      </c>
      <c r="D73" s="4"/>
      <c r="E73" s="4" t="s">
        <v>0</v>
      </c>
      <c r="F73" s="5">
        <f ca="1">TODAY()+181</f>
        <v>45746</v>
      </c>
      <c r="G73" s="5">
        <f ca="1">TODAY()+246</f>
        <v>45811</v>
      </c>
      <c r="H73" s="4" t="s">
        <v>0</v>
      </c>
      <c r="I73" s="17">
        <v>0</v>
      </c>
      <c r="J73" s="4">
        <v>384</v>
      </c>
      <c r="K73" s="4">
        <v>0</v>
      </c>
      <c r="L73" s="4">
        <v>0</v>
      </c>
      <c r="N73" s="4" t="s">
        <v>0</v>
      </c>
      <c r="O73" s="4" t="s">
        <v>0</v>
      </c>
      <c r="P73" s="4">
        <v>0</v>
      </c>
      <c r="Q73" s="4">
        <v>0</v>
      </c>
    </row>
    <row r="74" spans="1:17" x14ac:dyDescent="0.2">
      <c r="A74" s="6" t="s">
        <v>0</v>
      </c>
      <c r="B74" t="s">
        <v>72</v>
      </c>
      <c r="C74" t="s">
        <v>0</v>
      </c>
      <c r="D74" t="s">
        <v>276</v>
      </c>
      <c r="E74" t="s">
        <v>0</v>
      </c>
      <c r="F74" s="7">
        <f ca="1">TODAY()+181</f>
        <v>45746</v>
      </c>
      <c r="G74" s="7">
        <f ca="1">TODAY()+243</f>
        <v>45808</v>
      </c>
      <c r="H74" t="s">
        <v>0</v>
      </c>
      <c r="I74" s="18">
        <v>0</v>
      </c>
      <c r="J74">
        <v>360</v>
      </c>
      <c r="K74">
        <v>0</v>
      </c>
      <c r="L74">
        <v>0</v>
      </c>
      <c r="M74" t="s">
        <v>150</v>
      </c>
      <c r="N74" t="s">
        <v>152</v>
      </c>
      <c r="O74" t="s">
        <v>0</v>
      </c>
      <c r="P74">
        <v>0</v>
      </c>
      <c r="Q74">
        <v>0</v>
      </c>
    </row>
    <row r="75" spans="1:17" x14ac:dyDescent="0.2">
      <c r="A75" s="6" t="s">
        <v>0</v>
      </c>
      <c r="B75" t="s">
        <v>73</v>
      </c>
      <c r="C75" t="s">
        <v>0</v>
      </c>
      <c r="D75" t="s">
        <v>277</v>
      </c>
      <c r="E75" t="s">
        <v>0</v>
      </c>
      <c r="F75" s="7">
        <f ca="1">TODAY()+182</f>
        <v>45747</v>
      </c>
      <c r="G75" s="7">
        <f ca="1">TODAY()+244</f>
        <v>45809</v>
      </c>
      <c r="H75" t="s">
        <v>0</v>
      </c>
      <c r="I75" s="18">
        <v>0</v>
      </c>
      <c r="J75">
        <v>360</v>
      </c>
      <c r="K75">
        <v>0</v>
      </c>
      <c r="L75">
        <v>0</v>
      </c>
      <c r="M75" t="s">
        <v>150</v>
      </c>
      <c r="N75" t="s">
        <v>152</v>
      </c>
      <c r="O75" t="s">
        <v>0</v>
      </c>
      <c r="P75">
        <v>0</v>
      </c>
      <c r="Q75">
        <v>0</v>
      </c>
    </row>
    <row r="76" spans="1:17" x14ac:dyDescent="0.2">
      <c r="A76" s="6" t="s">
        <v>0</v>
      </c>
      <c r="B76" t="s">
        <v>74</v>
      </c>
      <c r="C76" t="s">
        <v>0</v>
      </c>
      <c r="D76" t="s">
        <v>278</v>
      </c>
      <c r="E76" t="s">
        <v>0</v>
      </c>
      <c r="F76" s="7">
        <f ca="1">TODAY()+183</f>
        <v>45748</v>
      </c>
      <c r="G76" s="7">
        <f ca="1">TODAY()+245</f>
        <v>45810</v>
      </c>
      <c r="H76" t="s">
        <v>0</v>
      </c>
      <c r="I76" s="18">
        <v>0</v>
      </c>
      <c r="J76">
        <v>360</v>
      </c>
      <c r="K76">
        <v>0</v>
      </c>
      <c r="L76">
        <v>0</v>
      </c>
      <c r="M76" t="s">
        <v>150</v>
      </c>
      <c r="N76" t="s">
        <v>152</v>
      </c>
      <c r="O76" t="s">
        <v>0</v>
      </c>
      <c r="P76">
        <v>0</v>
      </c>
      <c r="Q76">
        <v>0</v>
      </c>
    </row>
    <row r="77" spans="1:17" x14ac:dyDescent="0.2">
      <c r="A77" s="6" t="s">
        <v>0</v>
      </c>
      <c r="B77" t="s">
        <v>75</v>
      </c>
      <c r="C77" t="s">
        <v>0</v>
      </c>
      <c r="D77" t="s">
        <v>279</v>
      </c>
      <c r="E77" t="s">
        <v>0</v>
      </c>
      <c r="F77" s="7">
        <f ca="1">TODAY()+186</f>
        <v>45751</v>
      </c>
      <c r="G77" s="7">
        <f ca="1">TODAY()+246</f>
        <v>45811</v>
      </c>
      <c r="H77" t="s">
        <v>0</v>
      </c>
      <c r="I77" s="18">
        <v>0</v>
      </c>
      <c r="J77">
        <v>360</v>
      </c>
      <c r="K77">
        <v>0</v>
      </c>
      <c r="L77">
        <v>0</v>
      </c>
      <c r="M77" t="s">
        <v>150</v>
      </c>
      <c r="N77" t="s">
        <v>152</v>
      </c>
      <c r="O77" t="s">
        <v>0</v>
      </c>
      <c r="P77">
        <v>0</v>
      </c>
      <c r="Q77">
        <v>0</v>
      </c>
    </row>
    <row r="78" spans="1:17" x14ac:dyDescent="0.2">
      <c r="A78" s="6" t="s">
        <v>0</v>
      </c>
      <c r="B78" t="s">
        <v>76</v>
      </c>
      <c r="C78" t="s">
        <v>0</v>
      </c>
      <c r="D78" t="s">
        <v>280</v>
      </c>
      <c r="E78" t="s">
        <v>0</v>
      </c>
      <c r="F78" s="7">
        <f ca="1">TODAY()+186</f>
        <v>45751</v>
      </c>
      <c r="G78" s="7">
        <f ca="1">TODAY()+246</f>
        <v>45811</v>
      </c>
      <c r="H78" t="s">
        <v>0</v>
      </c>
      <c r="I78" s="18">
        <v>0</v>
      </c>
      <c r="J78">
        <v>360</v>
      </c>
      <c r="K78">
        <v>0</v>
      </c>
      <c r="L78">
        <v>0</v>
      </c>
      <c r="M78" t="s">
        <v>150</v>
      </c>
      <c r="N78" t="s">
        <v>152</v>
      </c>
      <c r="O78" t="s">
        <v>0</v>
      </c>
      <c r="P78">
        <v>0</v>
      </c>
      <c r="Q78">
        <v>0</v>
      </c>
    </row>
    <row r="79" spans="1:17" x14ac:dyDescent="0.2">
      <c r="A79" s="3" t="s">
        <v>0</v>
      </c>
      <c r="B79" s="4" t="s">
        <v>77</v>
      </c>
      <c r="C79" s="12" t="s">
        <v>281</v>
      </c>
      <c r="D79" s="12"/>
      <c r="E79" s="4" t="s">
        <v>0</v>
      </c>
      <c r="F79" s="5">
        <f ca="1">TODAY()+187</f>
        <v>45752</v>
      </c>
      <c r="G79" s="5">
        <f ca="1">TODAY()+250</f>
        <v>45815</v>
      </c>
      <c r="H79" s="4" t="s">
        <v>0</v>
      </c>
      <c r="I79" s="17">
        <v>0</v>
      </c>
      <c r="J79" s="4">
        <v>368</v>
      </c>
      <c r="K79" s="4">
        <v>0</v>
      </c>
      <c r="L79" s="4">
        <v>0</v>
      </c>
      <c r="M79" t="s">
        <v>150</v>
      </c>
      <c r="N79" t="s">
        <v>152</v>
      </c>
      <c r="O79" s="4" t="s">
        <v>0</v>
      </c>
      <c r="P79" s="4">
        <v>0</v>
      </c>
      <c r="Q79" s="4">
        <v>0</v>
      </c>
    </row>
    <row r="80" spans="1:17" x14ac:dyDescent="0.2">
      <c r="A80" s="6" t="s">
        <v>0</v>
      </c>
      <c r="B80" t="s">
        <v>78</v>
      </c>
      <c r="C80" t="s">
        <v>256</v>
      </c>
      <c r="E80" t="s">
        <v>0</v>
      </c>
      <c r="F80" s="7">
        <f ca="1">TODAY()+189</f>
        <v>45754</v>
      </c>
      <c r="G80" s="7">
        <f ca="1">TODAY()+251</f>
        <v>45816</v>
      </c>
      <c r="H80" t="s">
        <v>0</v>
      </c>
      <c r="I80" s="18">
        <v>0</v>
      </c>
      <c r="J80">
        <v>360</v>
      </c>
      <c r="K80">
        <v>0</v>
      </c>
      <c r="L80">
        <v>0</v>
      </c>
      <c r="M80" t="s">
        <v>150</v>
      </c>
      <c r="N80" t="s">
        <v>152</v>
      </c>
      <c r="O80" t="s">
        <v>0</v>
      </c>
      <c r="P80">
        <v>0</v>
      </c>
      <c r="Q80">
        <v>0</v>
      </c>
    </row>
    <row r="81" spans="1:17" x14ac:dyDescent="0.2">
      <c r="A81" s="6" t="s">
        <v>0</v>
      </c>
      <c r="B81" t="s">
        <v>79</v>
      </c>
      <c r="C81" t="s">
        <v>257</v>
      </c>
      <c r="E81" t="s">
        <v>0</v>
      </c>
      <c r="F81" s="7">
        <f ca="1">TODAY()+190</f>
        <v>45755</v>
      </c>
      <c r="G81" s="7">
        <f ca="1">TODAY()+252</f>
        <v>45817</v>
      </c>
      <c r="H81" t="s">
        <v>0</v>
      </c>
      <c r="I81" s="18">
        <v>0</v>
      </c>
      <c r="J81">
        <v>360</v>
      </c>
      <c r="K81">
        <v>0</v>
      </c>
      <c r="L81">
        <v>0</v>
      </c>
      <c r="M81" t="s">
        <v>150</v>
      </c>
      <c r="N81" t="s">
        <v>152</v>
      </c>
      <c r="O81" t="s">
        <v>0</v>
      </c>
      <c r="P81">
        <v>0</v>
      </c>
      <c r="Q81">
        <v>0</v>
      </c>
    </row>
    <row r="82" spans="1:17" x14ac:dyDescent="0.2">
      <c r="A82" s="3" t="s">
        <v>0</v>
      </c>
      <c r="B82" s="4" t="s">
        <v>80</v>
      </c>
      <c r="C82" t="s">
        <v>258</v>
      </c>
      <c r="D82" s="4"/>
      <c r="E82" s="4" t="s">
        <v>0</v>
      </c>
      <c r="F82" s="5">
        <f ca="1">TODAY()+193</f>
        <v>45758</v>
      </c>
      <c r="G82" s="5">
        <f ca="1">TODAY()+256</f>
        <v>45821</v>
      </c>
      <c r="H82" s="4" t="s">
        <v>0</v>
      </c>
      <c r="I82" s="17">
        <v>0</v>
      </c>
      <c r="J82" s="4">
        <v>368</v>
      </c>
      <c r="K82" s="4">
        <v>0</v>
      </c>
      <c r="L82" s="4">
        <v>0</v>
      </c>
      <c r="M82" t="s">
        <v>150</v>
      </c>
      <c r="N82" t="s">
        <v>152</v>
      </c>
      <c r="O82" s="4" t="s">
        <v>0</v>
      </c>
      <c r="P82" s="4">
        <v>0</v>
      </c>
      <c r="Q82" s="4">
        <v>0</v>
      </c>
    </row>
    <row r="83" spans="1:17" x14ac:dyDescent="0.2">
      <c r="A83" s="6" t="s">
        <v>0</v>
      </c>
      <c r="B83" t="s">
        <v>81</v>
      </c>
      <c r="C83" t="s">
        <v>259</v>
      </c>
      <c r="E83" t="s">
        <v>0</v>
      </c>
      <c r="F83" s="7">
        <f ca="1">TODAY()+195</f>
        <v>45760</v>
      </c>
      <c r="G83" s="7">
        <f ca="1">TODAY()+257</f>
        <v>45822</v>
      </c>
      <c r="H83" t="s">
        <v>0</v>
      </c>
      <c r="I83" s="18">
        <v>0</v>
      </c>
      <c r="J83">
        <v>360</v>
      </c>
      <c r="K83">
        <v>0</v>
      </c>
      <c r="L83">
        <v>0</v>
      </c>
      <c r="M83" t="s">
        <v>150</v>
      </c>
      <c r="N83" t="s">
        <v>152</v>
      </c>
      <c r="O83" t="s">
        <v>0</v>
      </c>
      <c r="P83">
        <v>0</v>
      </c>
      <c r="Q83">
        <v>0</v>
      </c>
    </row>
    <row r="84" spans="1:17" x14ac:dyDescent="0.2">
      <c r="A84" s="3" t="s">
        <v>0</v>
      </c>
      <c r="B84" s="4" t="s">
        <v>82</v>
      </c>
      <c r="C84" t="s">
        <v>260</v>
      </c>
      <c r="D84" s="4"/>
      <c r="E84" s="4" t="s">
        <v>0</v>
      </c>
      <c r="F84" s="5">
        <f ca="1">TODAY()+197</f>
        <v>45762</v>
      </c>
      <c r="G84" s="5">
        <f ca="1">TODAY()+260</f>
        <v>45825</v>
      </c>
      <c r="H84" s="4" t="s">
        <v>0</v>
      </c>
      <c r="I84" s="17">
        <v>0</v>
      </c>
      <c r="J84" s="4">
        <v>368</v>
      </c>
      <c r="K84" s="4">
        <v>0</v>
      </c>
      <c r="L84" s="4">
        <v>0</v>
      </c>
      <c r="M84" t="s">
        <v>150</v>
      </c>
      <c r="N84" t="s">
        <v>152</v>
      </c>
      <c r="O84" s="4" t="s">
        <v>0</v>
      </c>
      <c r="P84" s="4">
        <v>0</v>
      </c>
      <c r="Q84" s="4">
        <v>0</v>
      </c>
    </row>
    <row r="85" spans="1:17" x14ac:dyDescent="0.2">
      <c r="A85" s="3" t="s">
        <v>0</v>
      </c>
      <c r="B85" s="4" t="s">
        <v>83</v>
      </c>
      <c r="C85" t="s">
        <v>261</v>
      </c>
      <c r="D85" s="4"/>
      <c r="E85" s="4" t="s">
        <v>0</v>
      </c>
      <c r="F85" s="5">
        <f ca="1">TODAY()+200</f>
        <v>45765</v>
      </c>
      <c r="G85" s="5">
        <f ca="1">TODAY()+264</f>
        <v>45829</v>
      </c>
      <c r="H85" s="4" t="s">
        <v>0</v>
      </c>
      <c r="I85" s="17">
        <v>0</v>
      </c>
      <c r="J85" s="4">
        <v>376</v>
      </c>
      <c r="K85" s="4">
        <v>0</v>
      </c>
      <c r="L85" s="4">
        <v>0</v>
      </c>
      <c r="M85" t="s">
        <v>150</v>
      </c>
      <c r="N85" t="s">
        <v>152</v>
      </c>
      <c r="O85" s="4" t="s">
        <v>0</v>
      </c>
      <c r="P85" s="4">
        <v>0</v>
      </c>
      <c r="Q85" s="4">
        <v>0</v>
      </c>
    </row>
    <row r="86" spans="1:17" x14ac:dyDescent="0.2">
      <c r="A86" s="3" t="s">
        <v>0</v>
      </c>
      <c r="B86" s="4" t="s">
        <v>84</v>
      </c>
      <c r="C86" t="s">
        <v>262</v>
      </c>
      <c r="D86" s="4"/>
      <c r="E86" s="4" t="s">
        <v>0</v>
      </c>
      <c r="F86" s="5">
        <f ca="1">TODAY()+204</f>
        <v>45769</v>
      </c>
      <c r="G86" s="5">
        <f ca="1">TODAY()+267</f>
        <v>45832</v>
      </c>
      <c r="H86" s="4" t="s">
        <v>0</v>
      </c>
      <c r="I86" s="17">
        <v>0</v>
      </c>
      <c r="J86" s="4">
        <v>368</v>
      </c>
      <c r="K86" s="4">
        <v>0</v>
      </c>
      <c r="L86" s="4">
        <v>0</v>
      </c>
      <c r="M86" t="s">
        <v>150</v>
      </c>
      <c r="N86" t="s">
        <v>152</v>
      </c>
      <c r="O86" s="4" t="s">
        <v>0</v>
      </c>
      <c r="P86" s="4">
        <v>0</v>
      </c>
      <c r="Q86" s="4">
        <v>0</v>
      </c>
    </row>
    <row r="87" spans="1:17" x14ac:dyDescent="0.2">
      <c r="A87" s="3" t="s">
        <v>0</v>
      </c>
      <c r="B87" s="4" t="s">
        <v>85</v>
      </c>
      <c r="C87" s="12" t="s">
        <v>255</v>
      </c>
      <c r="D87" s="12"/>
      <c r="E87" s="4" t="s">
        <v>0</v>
      </c>
      <c r="F87" s="5">
        <f ca="1">TODAY()+207</f>
        <v>45772</v>
      </c>
      <c r="G87" s="5">
        <f ca="1">TODAY()+274</f>
        <v>45839</v>
      </c>
      <c r="H87" s="4" t="s">
        <v>0</v>
      </c>
      <c r="I87" s="17">
        <v>0</v>
      </c>
      <c r="J87" s="4">
        <v>400</v>
      </c>
      <c r="K87" s="4">
        <v>0</v>
      </c>
      <c r="L87" s="4">
        <v>0</v>
      </c>
      <c r="O87" s="4" t="s">
        <v>0</v>
      </c>
      <c r="P87" s="4">
        <v>0</v>
      </c>
      <c r="Q87" s="4">
        <v>0</v>
      </c>
    </row>
    <row r="88" spans="1:17" x14ac:dyDescent="0.2">
      <c r="A88" s="6" t="s">
        <v>0</v>
      </c>
      <c r="B88" t="s">
        <v>86</v>
      </c>
      <c r="C88" t="s">
        <v>0</v>
      </c>
      <c r="D88" t="s">
        <v>248</v>
      </c>
      <c r="E88" t="s">
        <v>0</v>
      </c>
      <c r="F88" s="7">
        <f ca="1">TODAY()+207</f>
        <v>45772</v>
      </c>
      <c r="G88" s="7">
        <f ca="1">TODAY()+267</f>
        <v>45832</v>
      </c>
      <c r="H88" t="s">
        <v>0</v>
      </c>
      <c r="I88" s="18">
        <v>0</v>
      </c>
      <c r="J88">
        <v>360</v>
      </c>
      <c r="K88">
        <v>0</v>
      </c>
      <c r="L88">
        <v>0</v>
      </c>
      <c r="M88" t="s">
        <v>150</v>
      </c>
      <c r="N88" t="s">
        <v>152</v>
      </c>
      <c r="O88" t="s">
        <v>0</v>
      </c>
      <c r="P88">
        <v>0</v>
      </c>
      <c r="Q88">
        <v>0</v>
      </c>
    </row>
    <row r="89" spans="1:17" x14ac:dyDescent="0.2">
      <c r="A89" s="6" t="s">
        <v>0</v>
      </c>
      <c r="B89" t="s">
        <v>87</v>
      </c>
      <c r="C89" t="s">
        <v>0</v>
      </c>
      <c r="D89" t="s">
        <v>249</v>
      </c>
      <c r="E89" t="s">
        <v>0</v>
      </c>
      <c r="F89" s="7">
        <f ca="1">TODAY()+208</f>
        <v>45773</v>
      </c>
      <c r="G89" s="7">
        <f ca="1">TODAY()+270</f>
        <v>45835</v>
      </c>
      <c r="H89" t="s">
        <v>0</v>
      </c>
      <c r="I89" s="18">
        <v>0</v>
      </c>
      <c r="J89">
        <v>360</v>
      </c>
      <c r="K89">
        <v>0</v>
      </c>
      <c r="L89">
        <v>0</v>
      </c>
      <c r="M89" t="s">
        <v>150</v>
      </c>
      <c r="N89" t="s">
        <v>152</v>
      </c>
      <c r="O89" t="s">
        <v>0</v>
      </c>
      <c r="P89">
        <v>0</v>
      </c>
      <c r="Q89">
        <v>0</v>
      </c>
    </row>
    <row r="90" spans="1:17" x14ac:dyDescent="0.2">
      <c r="A90" s="6" t="s">
        <v>0</v>
      </c>
      <c r="B90" t="s">
        <v>88</v>
      </c>
      <c r="C90" t="s">
        <v>0</v>
      </c>
      <c r="D90" t="s">
        <v>250</v>
      </c>
      <c r="E90" t="s">
        <v>0</v>
      </c>
      <c r="F90" s="7">
        <f ca="1">TODAY()+209</f>
        <v>45774</v>
      </c>
      <c r="G90" s="7">
        <f ca="1">TODAY()+271</f>
        <v>45836</v>
      </c>
      <c r="H90" t="s">
        <v>0</v>
      </c>
      <c r="I90" s="18">
        <v>0</v>
      </c>
      <c r="J90">
        <v>360</v>
      </c>
      <c r="K90">
        <v>0</v>
      </c>
      <c r="L90">
        <v>0</v>
      </c>
      <c r="M90" t="s">
        <v>150</v>
      </c>
      <c r="N90" t="s">
        <v>152</v>
      </c>
      <c r="O90" t="s">
        <v>0</v>
      </c>
      <c r="P90">
        <v>0</v>
      </c>
      <c r="Q90">
        <v>0</v>
      </c>
    </row>
    <row r="91" spans="1:17" x14ac:dyDescent="0.2">
      <c r="A91" s="6" t="s">
        <v>0</v>
      </c>
      <c r="B91" t="s">
        <v>89</v>
      </c>
      <c r="C91" t="s">
        <v>0</v>
      </c>
      <c r="D91" t="s">
        <v>251</v>
      </c>
      <c r="E91" t="s">
        <v>0</v>
      </c>
      <c r="F91" s="7">
        <f ca="1">TODAY()+210</f>
        <v>45775</v>
      </c>
      <c r="G91" s="7">
        <f ca="1">TODAY()+272</f>
        <v>45837</v>
      </c>
      <c r="H91" t="s">
        <v>0</v>
      </c>
      <c r="I91" s="18">
        <v>0</v>
      </c>
      <c r="J91">
        <v>360</v>
      </c>
      <c r="K91">
        <v>0</v>
      </c>
      <c r="L91">
        <v>0</v>
      </c>
      <c r="M91" t="s">
        <v>150</v>
      </c>
      <c r="N91" t="s">
        <v>152</v>
      </c>
      <c r="O91" t="s">
        <v>0</v>
      </c>
      <c r="P91">
        <v>0</v>
      </c>
      <c r="Q91">
        <v>0</v>
      </c>
    </row>
    <row r="92" spans="1:17" x14ac:dyDescent="0.2">
      <c r="A92" s="6" t="s">
        <v>0</v>
      </c>
      <c r="B92" t="s">
        <v>90</v>
      </c>
      <c r="C92" t="s">
        <v>0</v>
      </c>
      <c r="D92" t="s">
        <v>252</v>
      </c>
      <c r="E92" t="s">
        <v>0</v>
      </c>
      <c r="F92" s="7">
        <f ca="1">TODAY()+211</f>
        <v>45776</v>
      </c>
      <c r="G92" s="7">
        <f ca="1">TODAY()+273</f>
        <v>45838</v>
      </c>
      <c r="H92" t="s">
        <v>0</v>
      </c>
      <c r="I92" s="18">
        <v>0</v>
      </c>
      <c r="J92">
        <v>360</v>
      </c>
      <c r="K92">
        <v>0</v>
      </c>
      <c r="L92">
        <v>0</v>
      </c>
      <c r="M92" t="s">
        <v>150</v>
      </c>
      <c r="N92" t="s">
        <v>152</v>
      </c>
      <c r="O92" t="s">
        <v>0</v>
      </c>
      <c r="P92">
        <v>0</v>
      </c>
      <c r="Q92">
        <v>0</v>
      </c>
    </row>
    <row r="93" spans="1:17" x14ac:dyDescent="0.2">
      <c r="A93" s="6" t="s">
        <v>0</v>
      </c>
      <c r="B93" t="s">
        <v>91</v>
      </c>
      <c r="C93" t="s">
        <v>0</v>
      </c>
      <c r="D93" t="s">
        <v>253</v>
      </c>
      <c r="E93" t="s">
        <v>0</v>
      </c>
      <c r="F93" s="7">
        <f ca="1">TODAY()+214</f>
        <v>45779</v>
      </c>
      <c r="G93" s="7">
        <f ca="1">TODAY()+274</f>
        <v>45839</v>
      </c>
      <c r="H93" t="s">
        <v>0</v>
      </c>
      <c r="I93" s="18">
        <v>0</v>
      </c>
      <c r="J93">
        <v>360</v>
      </c>
      <c r="K93">
        <v>0</v>
      </c>
      <c r="L93">
        <v>0</v>
      </c>
      <c r="M93" t="s">
        <v>150</v>
      </c>
      <c r="N93" t="s">
        <v>152</v>
      </c>
      <c r="O93" t="s">
        <v>0</v>
      </c>
      <c r="P93">
        <v>0</v>
      </c>
      <c r="Q93">
        <v>0</v>
      </c>
    </row>
    <row r="94" spans="1:17" x14ac:dyDescent="0.2">
      <c r="A94" s="6" t="s">
        <v>0</v>
      </c>
      <c r="B94" t="s">
        <v>92</v>
      </c>
      <c r="C94" t="s">
        <v>0</v>
      </c>
      <c r="D94" t="s">
        <v>254</v>
      </c>
      <c r="E94" t="s">
        <v>0</v>
      </c>
      <c r="F94" s="7">
        <f ca="1">TODAY()+214</f>
        <v>45779</v>
      </c>
      <c r="G94" s="7">
        <f ca="1">TODAY()+274</f>
        <v>45839</v>
      </c>
      <c r="H94" t="s">
        <v>0</v>
      </c>
      <c r="I94" s="18">
        <v>0</v>
      </c>
      <c r="J94">
        <v>360</v>
      </c>
      <c r="K94">
        <v>0</v>
      </c>
      <c r="L94">
        <v>0</v>
      </c>
      <c r="M94" t="s">
        <v>150</v>
      </c>
      <c r="N94" t="s">
        <v>152</v>
      </c>
      <c r="O94" t="s">
        <v>0</v>
      </c>
      <c r="P94">
        <v>0</v>
      </c>
      <c r="Q94">
        <v>0</v>
      </c>
    </row>
    <row r="95" spans="1:17" x14ac:dyDescent="0.2">
      <c r="A95" s="6" t="s">
        <v>0</v>
      </c>
      <c r="B95" t="s">
        <v>93</v>
      </c>
      <c r="C95" t="s">
        <v>243</v>
      </c>
      <c r="E95" t="s">
        <v>0</v>
      </c>
      <c r="F95" s="7">
        <f ca="1">TODAY()+214</f>
        <v>45779</v>
      </c>
      <c r="G95" s="7">
        <f ca="1">TODAY()+274</f>
        <v>45839</v>
      </c>
      <c r="H95" t="s">
        <v>0</v>
      </c>
      <c r="I95" s="18">
        <v>0</v>
      </c>
      <c r="J95">
        <v>360</v>
      </c>
      <c r="K95">
        <v>0</v>
      </c>
      <c r="L95">
        <v>0</v>
      </c>
      <c r="M95" t="s">
        <v>150</v>
      </c>
      <c r="N95" t="s">
        <v>152</v>
      </c>
      <c r="O95" t="s">
        <v>0</v>
      </c>
      <c r="P95">
        <v>0</v>
      </c>
      <c r="Q95">
        <v>0</v>
      </c>
    </row>
    <row r="96" spans="1:17" x14ac:dyDescent="0.2">
      <c r="A96" s="6" t="s">
        <v>0</v>
      </c>
      <c r="B96" t="s">
        <v>94</v>
      </c>
      <c r="C96" t="s">
        <v>244</v>
      </c>
      <c r="E96" t="s">
        <v>0</v>
      </c>
      <c r="F96" s="7">
        <f ca="1">TODAY()+215</f>
        <v>45780</v>
      </c>
      <c r="G96" s="7">
        <f ca="1">TODAY()+277</f>
        <v>45842</v>
      </c>
      <c r="H96" t="s">
        <v>0</v>
      </c>
      <c r="I96" s="18">
        <v>0</v>
      </c>
      <c r="J96">
        <v>360</v>
      </c>
      <c r="K96">
        <v>0</v>
      </c>
      <c r="L96">
        <v>0</v>
      </c>
      <c r="M96" t="s">
        <v>150</v>
      </c>
      <c r="N96" t="s">
        <v>152</v>
      </c>
      <c r="O96" t="s">
        <v>0</v>
      </c>
      <c r="P96">
        <v>0</v>
      </c>
      <c r="Q96">
        <v>0</v>
      </c>
    </row>
    <row r="97" spans="1:17" x14ac:dyDescent="0.2">
      <c r="A97" s="6" t="s">
        <v>0</v>
      </c>
      <c r="B97" t="s">
        <v>95</v>
      </c>
      <c r="C97" t="s">
        <v>245</v>
      </c>
      <c r="E97" t="s">
        <v>0</v>
      </c>
      <c r="F97" s="7">
        <f ca="1">TODAY()+216</f>
        <v>45781</v>
      </c>
      <c r="G97" s="7">
        <f ca="1">TODAY()+278</f>
        <v>45843</v>
      </c>
      <c r="H97" t="s">
        <v>0</v>
      </c>
      <c r="I97" s="18">
        <v>0</v>
      </c>
      <c r="J97">
        <v>360</v>
      </c>
      <c r="K97">
        <v>0</v>
      </c>
      <c r="L97">
        <v>0</v>
      </c>
      <c r="M97" t="s">
        <v>150</v>
      </c>
      <c r="N97" t="s">
        <v>152</v>
      </c>
      <c r="O97" t="s">
        <v>0</v>
      </c>
      <c r="P97">
        <v>0</v>
      </c>
      <c r="Q97">
        <v>0</v>
      </c>
    </row>
    <row r="98" spans="1:17" x14ac:dyDescent="0.2">
      <c r="A98" s="6" t="s">
        <v>0</v>
      </c>
      <c r="B98" t="s">
        <v>96</v>
      </c>
      <c r="C98" t="s">
        <v>246</v>
      </c>
      <c r="E98" t="s">
        <v>0</v>
      </c>
      <c r="F98" s="7">
        <f ca="1">TODAY()+217</f>
        <v>45782</v>
      </c>
      <c r="G98" s="7">
        <f ca="1">TODAY()+279</f>
        <v>45844</v>
      </c>
      <c r="H98" t="s">
        <v>0</v>
      </c>
      <c r="I98" s="18">
        <v>0</v>
      </c>
      <c r="J98">
        <v>360</v>
      </c>
      <c r="K98">
        <v>0</v>
      </c>
      <c r="L98">
        <v>0</v>
      </c>
      <c r="M98" t="s">
        <v>150</v>
      </c>
      <c r="N98" t="s">
        <v>152</v>
      </c>
      <c r="O98" t="s">
        <v>0</v>
      </c>
      <c r="P98">
        <v>0</v>
      </c>
      <c r="Q98">
        <v>0</v>
      </c>
    </row>
    <row r="99" spans="1:17" x14ac:dyDescent="0.2">
      <c r="A99" s="3" t="s">
        <v>0</v>
      </c>
      <c r="B99" s="4" t="s">
        <v>97</v>
      </c>
      <c r="C99" t="s">
        <v>247</v>
      </c>
      <c r="D99" s="4"/>
      <c r="E99" s="4" t="s">
        <v>0</v>
      </c>
      <c r="F99" s="5">
        <f ca="1">TODAY()+221</f>
        <v>45786</v>
      </c>
      <c r="G99" s="5">
        <f ca="1">TODAY()+284</f>
        <v>45849</v>
      </c>
      <c r="H99" s="4" t="s">
        <v>0</v>
      </c>
      <c r="I99" s="17">
        <v>0</v>
      </c>
      <c r="J99" s="4">
        <v>368</v>
      </c>
      <c r="K99" s="4">
        <v>0</v>
      </c>
      <c r="L99" s="4">
        <v>0</v>
      </c>
      <c r="M99" t="s">
        <v>150</v>
      </c>
      <c r="N99" t="s">
        <v>152</v>
      </c>
      <c r="O99" s="4" t="s">
        <v>0</v>
      </c>
      <c r="P99" s="4">
        <v>0</v>
      </c>
      <c r="Q99" s="4">
        <v>0</v>
      </c>
    </row>
    <row r="100" spans="1:17" x14ac:dyDescent="0.2">
      <c r="A100" s="3" t="s">
        <v>0</v>
      </c>
      <c r="B100" s="4" t="s">
        <v>98</v>
      </c>
      <c r="C100" t="s">
        <v>242</v>
      </c>
      <c r="D100" s="4"/>
      <c r="E100" s="4" t="s">
        <v>0</v>
      </c>
      <c r="F100" s="5">
        <f ca="1">TODAY()+224</f>
        <v>45789</v>
      </c>
      <c r="G100" s="5">
        <f ca="1">TODAY()+291</f>
        <v>45856</v>
      </c>
      <c r="H100" s="4" t="s">
        <v>0</v>
      </c>
      <c r="I100" s="17">
        <v>0</v>
      </c>
      <c r="J100" s="4">
        <v>384</v>
      </c>
      <c r="K100" s="4">
        <v>0</v>
      </c>
      <c r="L100" s="4">
        <v>0</v>
      </c>
      <c r="N100" s="4" t="s">
        <v>0</v>
      </c>
      <c r="O100" s="4" t="s">
        <v>0</v>
      </c>
      <c r="P100" s="4">
        <v>0</v>
      </c>
      <c r="Q100" s="4">
        <v>0</v>
      </c>
    </row>
    <row r="101" spans="1:17" x14ac:dyDescent="0.2">
      <c r="A101" s="6" t="s">
        <v>0</v>
      </c>
      <c r="B101" t="s">
        <v>99</v>
      </c>
      <c r="C101" t="s">
        <v>0</v>
      </c>
      <c r="D101" t="s">
        <v>236</v>
      </c>
      <c r="E101" t="s">
        <v>0</v>
      </c>
      <c r="F101" s="7">
        <f ca="1">TODAY()+224</f>
        <v>45789</v>
      </c>
      <c r="G101" s="7">
        <f ca="1">TODAY()+286</f>
        <v>45851</v>
      </c>
      <c r="H101" t="s">
        <v>0</v>
      </c>
      <c r="I101" s="18">
        <v>0</v>
      </c>
      <c r="J101">
        <v>360</v>
      </c>
      <c r="K101">
        <v>0</v>
      </c>
      <c r="L101">
        <v>0</v>
      </c>
      <c r="M101" t="s">
        <v>150</v>
      </c>
      <c r="N101" t="s">
        <v>152</v>
      </c>
      <c r="O101" t="s">
        <v>0</v>
      </c>
      <c r="P101">
        <v>0</v>
      </c>
      <c r="Q101">
        <v>0</v>
      </c>
    </row>
    <row r="102" spans="1:17" x14ac:dyDescent="0.2">
      <c r="A102" s="6" t="s">
        <v>0</v>
      </c>
      <c r="B102" t="s">
        <v>100</v>
      </c>
      <c r="C102" t="s">
        <v>0</v>
      </c>
      <c r="D102" t="s">
        <v>237</v>
      </c>
      <c r="E102" t="s">
        <v>0</v>
      </c>
      <c r="F102" s="7">
        <f ca="1">TODAY()+225</f>
        <v>45790</v>
      </c>
      <c r="G102" s="7">
        <f ca="1">TODAY()+287</f>
        <v>45852</v>
      </c>
      <c r="H102" t="s">
        <v>0</v>
      </c>
      <c r="I102" s="18">
        <v>0</v>
      </c>
      <c r="J102">
        <v>360</v>
      </c>
      <c r="K102">
        <v>0</v>
      </c>
      <c r="L102">
        <v>0</v>
      </c>
      <c r="M102" t="s">
        <v>150</v>
      </c>
      <c r="N102" t="s">
        <v>152</v>
      </c>
      <c r="O102" t="s">
        <v>0</v>
      </c>
      <c r="P102">
        <v>0</v>
      </c>
      <c r="Q102">
        <v>0</v>
      </c>
    </row>
    <row r="103" spans="1:17" x14ac:dyDescent="0.2">
      <c r="A103" s="6" t="s">
        <v>0</v>
      </c>
      <c r="B103" t="s">
        <v>101</v>
      </c>
      <c r="C103" t="s">
        <v>0</v>
      </c>
      <c r="D103" t="s">
        <v>238</v>
      </c>
      <c r="E103" t="s">
        <v>0</v>
      </c>
      <c r="F103" s="7">
        <f ca="1">TODAY()+228</f>
        <v>45793</v>
      </c>
      <c r="G103" s="7">
        <f ca="1">TODAY()+288</f>
        <v>45853</v>
      </c>
      <c r="H103" t="s">
        <v>0</v>
      </c>
      <c r="I103" s="18">
        <v>0</v>
      </c>
      <c r="J103">
        <v>360</v>
      </c>
      <c r="K103">
        <v>0</v>
      </c>
      <c r="L103">
        <v>0</v>
      </c>
      <c r="M103" t="s">
        <v>150</v>
      </c>
      <c r="N103" t="s">
        <v>152</v>
      </c>
      <c r="O103" t="s">
        <v>0</v>
      </c>
      <c r="P103">
        <v>0</v>
      </c>
      <c r="Q103">
        <v>0</v>
      </c>
    </row>
    <row r="104" spans="1:17" x14ac:dyDescent="0.2">
      <c r="A104" s="6" t="s">
        <v>0</v>
      </c>
      <c r="B104" t="s">
        <v>102</v>
      </c>
      <c r="C104" t="s">
        <v>0</v>
      </c>
      <c r="D104" t="s">
        <v>239</v>
      </c>
      <c r="E104" t="s">
        <v>0</v>
      </c>
      <c r="F104" s="7">
        <f ca="1">TODAY()+228</f>
        <v>45793</v>
      </c>
      <c r="G104" s="7">
        <f ca="1">TODAY()+288</f>
        <v>45853</v>
      </c>
      <c r="H104" t="s">
        <v>0</v>
      </c>
      <c r="I104" s="18">
        <v>0</v>
      </c>
      <c r="J104">
        <v>360</v>
      </c>
      <c r="K104">
        <v>0</v>
      </c>
      <c r="L104">
        <v>0</v>
      </c>
      <c r="M104" t="s">
        <v>150</v>
      </c>
      <c r="N104" t="s">
        <v>152</v>
      </c>
      <c r="O104" t="s">
        <v>0</v>
      </c>
      <c r="P104">
        <v>0</v>
      </c>
      <c r="Q104">
        <v>0</v>
      </c>
    </row>
    <row r="105" spans="1:17" x14ac:dyDescent="0.2">
      <c r="A105" s="6" t="s">
        <v>0</v>
      </c>
      <c r="B105" t="s">
        <v>103</v>
      </c>
      <c r="C105" t="s">
        <v>0</v>
      </c>
      <c r="D105" t="s">
        <v>240</v>
      </c>
      <c r="E105" t="s">
        <v>0</v>
      </c>
      <c r="F105" s="7">
        <f ca="1">TODAY()+228</f>
        <v>45793</v>
      </c>
      <c r="G105" s="7">
        <f ca="1">TODAY()+288</f>
        <v>45853</v>
      </c>
      <c r="H105" t="s">
        <v>0</v>
      </c>
      <c r="I105" s="18">
        <v>0</v>
      </c>
      <c r="J105">
        <v>360</v>
      </c>
      <c r="K105">
        <v>0</v>
      </c>
      <c r="L105">
        <v>0</v>
      </c>
      <c r="M105" t="s">
        <v>150</v>
      </c>
      <c r="N105" t="s">
        <v>152</v>
      </c>
      <c r="O105" t="s">
        <v>0</v>
      </c>
      <c r="P105">
        <v>0</v>
      </c>
      <c r="Q105">
        <v>0</v>
      </c>
    </row>
    <row r="106" spans="1:17" x14ac:dyDescent="0.2">
      <c r="A106" s="6" t="s">
        <v>0</v>
      </c>
      <c r="B106" t="s">
        <v>104</v>
      </c>
      <c r="C106" t="s">
        <v>0</v>
      </c>
      <c r="D106" t="s">
        <v>241</v>
      </c>
      <c r="E106" t="s">
        <v>0</v>
      </c>
      <c r="F106" s="7">
        <f ca="1">TODAY()+229</f>
        <v>45794</v>
      </c>
      <c r="G106" s="7">
        <f ca="1">TODAY()+291</f>
        <v>45856</v>
      </c>
      <c r="H106" t="s">
        <v>0</v>
      </c>
      <c r="I106" s="18">
        <v>0</v>
      </c>
      <c r="J106">
        <v>360</v>
      </c>
      <c r="K106">
        <v>0</v>
      </c>
      <c r="L106">
        <v>0</v>
      </c>
      <c r="M106" t="s">
        <v>150</v>
      </c>
      <c r="N106" t="s">
        <v>152</v>
      </c>
      <c r="O106" t="s">
        <v>0</v>
      </c>
      <c r="P106">
        <v>0</v>
      </c>
      <c r="Q106">
        <v>0</v>
      </c>
    </row>
    <row r="107" spans="1:17" x14ac:dyDescent="0.2">
      <c r="A107" s="3" t="s">
        <v>0</v>
      </c>
      <c r="B107" s="4" t="s">
        <v>105</v>
      </c>
      <c r="C107" t="s">
        <v>233</v>
      </c>
      <c r="D107" s="4"/>
      <c r="E107" s="4" t="s">
        <v>0</v>
      </c>
      <c r="F107" s="5">
        <f ca="1">TODAY()+231</f>
        <v>45796</v>
      </c>
      <c r="G107" s="5">
        <f ca="1">TODAY()+294</f>
        <v>45859</v>
      </c>
      <c r="H107" s="4" t="s">
        <v>0</v>
      </c>
      <c r="I107" s="17">
        <v>0</v>
      </c>
      <c r="J107" s="4">
        <v>368</v>
      </c>
      <c r="K107" s="4">
        <v>0</v>
      </c>
      <c r="L107" s="4">
        <v>0</v>
      </c>
      <c r="M107" t="s">
        <v>150</v>
      </c>
      <c r="N107" t="s">
        <v>152</v>
      </c>
      <c r="O107" s="4" t="s">
        <v>0</v>
      </c>
      <c r="P107" s="4">
        <v>0</v>
      </c>
      <c r="Q107" s="4">
        <v>0</v>
      </c>
    </row>
    <row r="108" spans="1:17" x14ac:dyDescent="0.2">
      <c r="A108" s="6" t="s">
        <v>0</v>
      </c>
      <c r="B108" t="s">
        <v>106</v>
      </c>
      <c r="C108" t="s">
        <v>234</v>
      </c>
      <c r="E108" t="s">
        <v>0</v>
      </c>
      <c r="F108" s="7">
        <f ca="1">TODAY()+235</f>
        <v>45800</v>
      </c>
      <c r="G108" s="7">
        <f ca="1">TODAY()+295</f>
        <v>45860</v>
      </c>
      <c r="H108" t="s">
        <v>0</v>
      </c>
      <c r="I108" s="18">
        <v>0</v>
      </c>
      <c r="J108">
        <v>360</v>
      </c>
      <c r="K108">
        <v>0</v>
      </c>
      <c r="L108">
        <v>0</v>
      </c>
      <c r="M108" t="s">
        <v>150</v>
      </c>
      <c r="N108" t="s">
        <v>152</v>
      </c>
      <c r="O108" t="s">
        <v>0</v>
      </c>
      <c r="P108">
        <v>0</v>
      </c>
      <c r="Q108">
        <v>0</v>
      </c>
    </row>
    <row r="109" spans="1:17" x14ac:dyDescent="0.2">
      <c r="A109" s="3" t="s">
        <v>0</v>
      </c>
      <c r="B109" s="4" t="s">
        <v>107</v>
      </c>
      <c r="C109" t="s">
        <v>235</v>
      </c>
      <c r="D109" s="4"/>
      <c r="E109" s="4" t="s">
        <v>0</v>
      </c>
      <c r="F109" s="5">
        <f ca="1">TODAY()+235</f>
        <v>45800</v>
      </c>
      <c r="G109" s="5">
        <f ca="1">TODAY()+301</f>
        <v>45866</v>
      </c>
      <c r="H109" s="4" t="s">
        <v>0</v>
      </c>
      <c r="I109" s="17">
        <v>0</v>
      </c>
      <c r="J109" s="4">
        <v>392</v>
      </c>
      <c r="K109" s="4">
        <v>0</v>
      </c>
      <c r="L109" s="4">
        <v>0</v>
      </c>
      <c r="M109" t="s">
        <v>150</v>
      </c>
      <c r="N109" t="s">
        <v>152</v>
      </c>
      <c r="O109" s="4" t="s">
        <v>0</v>
      </c>
      <c r="P109" s="4">
        <v>0</v>
      </c>
      <c r="Q109" s="4">
        <v>0</v>
      </c>
    </row>
    <row r="110" spans="1:17" x14ac:dyDescent="0.2">
      <c r="A110" s="6" t="s">
        <v>0</v>
      </c>
      <c r="B110" t="s">
        <v>108</v>
      </c>
      <c r="C110" t="s">
        <v>0</v>
      </c>
      <c r="D110" t="s">
        <v>228</v>
      </c>
      <c r="E110" t="s">
        <v>0</v>
      </c>
      <c r="F110" s="7">
        <f ca="1">TODAY()+235</f>
        <v>45800</v>
      </c>
      <c r="G110" s="7">
        <f ca="1">TODAY()+295</f>
        <v>45860</v>
      </c>
      <c r="H110" t="s">
        <v>0</v>
      </c>
      <c r="I110" s="18">
        <v>0</v>
      </c>
      <c r="J110">
        <v>360</v>
      </c>
      <c r="K110">
        <v>0</v>
      </c>
      <c r="L110">
        <v>0</v>
      </c>
      <c r="M110" t="s">
        <v>150</v>
      </c>
      <c r="N110" t="s">
        <v>152</v>
      </c>
      <c r="O110" t="s">
        <v>0</v>
      </c>
      <c r="P110">
        <v>0</v>
      </c>
      <c r="Q110">
        <v>0</v>
      </c>
    </row>
    <row r="111" spans="1:17" x14ac:dyDescent="0.2">
      <c r="A111" s="6" t="s">
        <v>0</v>
      </c>
      <c r="B111" t="s">
        <v>109</v>
      </c>
      <c r="C111" t="s">
        <v>0</v>
      </c>
      <c r="D111" t="s">
        <v>229</v>
      </c>
      <c r="E111" t="s">
        <v>0</v>
      </c>
      <c r="F111" s="7">
        <f ca="1">TODAY()+236</f>
        <v>45801</v>
      </c>
      <c r="G111" s="7">
        <f ca="1">TODAY()+298</f>
        <v>45863</v>
      </c>
      <c r="H111" t="s">
        <v>0</v>
      </c>
      <c r="I111" s="18">
        <v>0</v>
      </c>
      <c r="J111">
        <v>360</v>
      </c>
      <c r="K111">
        <v>0</v>
      </c>
      <c r="L111">
        <v>0</v>
      </c>
      <c r="M111" t="s">
        <v>150</v>
      </c>
      <c r="N111" t="s">
        <v>152</v>
      </c>
      <c r="O111" t="s">
        <v>0</v>
      </c>
      <c r="P111">
        <v>0</v>
      </c>
      <c r="Q111">
        <v>0</v>
      </c>
    </row>
    <row r="112" spans="1:17" x14ac:dyDescent="0.2">
      <c r="A112" s="6" t="s">
        <v>0</v>
      </c>
      <c r="B112" t="s">
        <v>110</v>
      </c>
      <c r="C112" t="s">
        <v>0</v>
      </c>
      <c r="D112" t="s">
        <v>230</v>
      </c>
      <c r="E112" t="s">
        <v>0</v>
      </c>
      <c r="F112" s="7">
        <f ca="1">TODAY()+237</f>
        <v>45802</v>
      </c>
      <c r="G112" s="7">
        <f ca="1">TODAY()+299</f>
        <v>45864</v>
      </c>
      <c r="H112" t="s">
        <v>0</v>
      </c>
      <c r="I112" s="18">
        <v>0</v>
      </c>
      <c r="J112">
        <v>360</v>
      </c>
      <c r="K112">
        <v>0</v>
      </c>
      <c r="L112">
        <v>0</v>
      </c>
      <c r="M112" t="s">
        <v>150</v>
      </c>
      <c r="N112" t="s">
        <v>152</v>
      </c>
      <c r="O112" t="s">
        <v>0</v>
      </c>
      <c r="P112">
        <v>0</v>
      </c>
      <c r="Q112">
        <v>0</v>
      </c>
    </row>
    <row r="113" spans="1:17" x14ac:dyDescent="0.2">
      <c r="A113" s="6" t="s">
        <v>0</v>
      </c>
      <c r="B113" t="s">
        <v>111</v>
      </c>
      <c r="C113" t="s">
        <v>0</v>
      </c>
      <c r="D113" t="s">
        <v>231</v>
      </c>
      <c r="E113" t="s">
        <v>0</v>
      </c>
      <c r="F113" s="7">
        <f ca="1">TODAY()+238</f>
        <v>45803</v>
      </c>
      <c r="G113" s="7">
        <f ca="1">TODAY()+300</f>
        <v>45865</v>
      </c>
      <c r="H113" t="s">
        <v>0</v>
      </c>
      <c r="I113" s="18">
        <v>0</v>
      </c>
      <c r="J113">
        <v>360</v>
      </c>
      <c r="K113">
        <v>0</v>
      </c>
      <c r="L113">
        <v>0</v>
      </c>
      <c r="M113" t="s">
        <v>150</v>
      </c>
      <c r="N113" t="s">
        <v>152</v>
      </c>
      <c r="O113" t="s">
        <v>0</v>
      </c>
      <c r="P113">
        <v>0</v>
      </c>
      <c r="Q113">
        <v>0</v>
      </c>
    </row>
    <row r="114" spans="1:17" x14ac:dyDescent="0.2">
      <c r="A114" s="6" t="s">
        <v>0</v>
      </c>
      <c r="B114" t="s">
        <v>112</v>
      </c>
      <c r="C114" t="s">
        <v>0</v>
      </c>
      <c r="D114" t="s">
        <v>232</v>
      </c>
      <c r="E114" t="s">
        <v>0</v>
      </c>
      <c r="F114" s="7">
        <f ca="1">TODAY()+239</f>
        <v>45804</v>
      </c>
      <c r="G114" s="7">
        <f ca="1">TODAY()+301</f>
        <v>45866</v>
      </c>
      <c r="H114" t="s">
        <v>0</v>
      </c>
      <c r="I114" s="18">
        <v>0</v>
      </c>
      <c r="J114">
        <v>360</v>
      </c>
      <c r="K114">
        <v>0</v>
      </c>
      <c r="L114">
        <v>0</v>
      </c>
      <c r="M114" t="s">
        <v>150</v>
      </c>
      <c r="N114" t="s">
        <v>152</v>
      </c>
      <c r="O114" t="s">
        <v>0</v>
      </c>
      <c r="P114">
        <v>0</v>
      </c>
      <c r="Q114">
        <v>0</v>
      </c>
    </row>
    <row r="115" spans="1:17" x14ac:dyDescent="0.2">
      <c r="A115" s="6" t="s">
        <v>0</v>
      </c>
      <c r="B115" t="s">
        <v>113</v>
      </c>
      <c r="C115" t="s">
        <v>207</v>
      </c>
      <c r="E115" t="s">
        <v>0</v>
      </c>
      <c r="F115" s="7">
        <f ca="1">TODAY()+242</f>
        <v>45807</v>
      </c>
      <c r="G115" s="7">
        <f ca="1">TODAY()+302</f>
        <v>45867</v>
      </c>
      <c r="H115" t="s">
        <v>0</v>
      </c>
      <c r="I115" s="18">
        <v>0</v>
      </c>
      <c r="J115">
        <v>360</v>
      </c>
      <c r="K115">
        <v>0</v>
      </c>
      <c r="L115">
        <v>0</v>
      </c>
      <c r="M115" t="s">
        <v>150</v>
      </c>
      <c r="N115" t="s">
        <v>152</v>
      </c>
      <c r="O115" t="s">
        <v>0</v>
      </c>
      <c r="P115">
        <v>0</v>
      </c>
      <c r="Q115">
        <v>0</v>
      </c>
    </row>
    <row r="116" spans="1:17" x14ac:dyDescent="0.2">
      <c r="A116" s="3" t="s">
        <v>0</v>
      </c>
      <c r="B116" s="4" t="s">
        <v>114</v>
      </c>
      <c r="C116" t="s">
        <v>208</v>
      </c>
      <c r="D116" s="4"/>
      <c r="E116" s="4" t="s">
        <v>0</v>
      </c>
      <c r="F116" s="5">
        <f ca="1">TODAY()+242</f>
        <v>45807</v>
      </c>
      <c r="G116" s="5">
        <f ca="1">TODAY()+309</f>
        <v>45874</v>
      </c>
      <c r="H116" s="4" t="s">
        <v>0</v>
      </c>
      <c r="I116" s="17">
        <v>0</v>
      </c>
      <c r="J116" s="4">
        <v>400</v>
      </c>
      <c r="K116" s="4">
        <v>0</v>
      </c>
      <c r="L116" s="4">
        <v>0</v>
      </c>
      <c r="M116" t="s">
        <v>150</v>
      </c>
      <c r="N116" t="s">
        <v>152</v>
      </c>
      <c r="O116" s="4" t="s">
        <v>0</v>
      </c>
      <c r="P116" s="4">
        <v>0</v>
      </c>
      <c r="Q116" s="4">
        <v>0</v>
      </c>
    </row>
    <row r="117" spans="1:17" x14ac:dyDescent="0.2">
      <c r="A117" s="3" t="s">
        <v>0</v>
      </c>
      <c r="B117" s="4" t="s">
        <v>115</v>
      </c>
      <c r="C117" t="s">
        <v>209</v>
      </c>
      <c r="D117" s="4"/>
      <c r="E117" s="4" t="s">
        <v>0</v>
      </c>
      <c r="F117" s="5">
        <f ca="1">TODAY()+251</f>
        <v>45816</v>
      </c>
      <c r="G117" s="5">
        <f ca="1">TODAY()+316</f>
        <v>45881</v>
      </c>
      <c r="H117" s="4" t="s">
        <v>0</v>
      </c>
      <c r="I117" s="17">
        <v>0</v>
      </c>
      <c r="J117" s="4">
        <v>384</v>
      </c>
      <c r="K117" s="4">
        <v>0</v>
      </c>
      <c r="L117" s="4">
        <v>0</v>
      </c>
      <c r="M117" t="s">
        <v>150</v>
      </c>
      <c r="N117" t="s">
        <v>152</v>
      </c>
      <c r="O117" s="4" t="s">
        <v>0</v>
      </c>
      <c r="P117" s="4">
        <v>0</v>
      </c>
      <c r="Q117" s="4">
        <v>0</v>
      </c>
    </row>
    <row r="118" spans="1:17" x14ac:dyDescent="0.2">
      <c r="A118" s="3" t="s">
        <v>0</v>
      </c>
      <c r="B118" s="4" t="s">
        <v>116</v>
      </c>
      <c r="C118" t="s">
        <v>210</v>
      </c>
      <c r="D118" s="4"/>
      <c r="E118" s="4" t="s">
        <v>0</v>
      </c>
      <c r="F118" s="5">
        <f ca="1">TODAY()+256</f>
        <v>45821</v>
      </c>
      <c r="G118" s="5">
        <f ca="1">TODAY()+316</f>
        <v>45881</v>
      </c>
      <c r="H118" s="4" t="s">
        <v>0</v>
      </c>
      <c r="I118" s="17">
        <v>0</v>
      </c>
      <c r="J118" s="4">
        <v>360</v>
      </c>
      <c r="K118" s="4">
        <v>0</v>
      </c>
      <c r="L118" s="4">
        <v>0</v>
      </c>
      <c r="M118" t="s">
        <v>150</v>
      </c>
      <c r="N118" t="s">
        <v>152</v>
      </c>
      <c r="O118" s="4" t="s">
        <v>0</v>
      </c>
      <c r="P118" s="4">
        <v>0</v>
      </c>
      <c r="Q118" s="4">
        <v>0</v>
      </c>
    </row>
    <row r="119" spans="1:17" x14ac:dyDescent="0.2">
      <c r="A119" s="6" t="s">
        <v>0</v>
      </c>
      <c r="B119" t="s">
        <v>117</v>
      </c>
      <c r="C119" t="s">
        <v>211</v>
      </c>
      <c r="E119" t="s">
        <v>0</v>
      </c>
      <c r="F119" s="7">
        <f ca="1">TODAY()+257</f>
        <v>45822</v>
      </c>
      <c r="G119" s="7">
        <f ca="1">TODAY()+319</f>
        <v>45884</v>
      </c>
      <c r="H119" t="s">
        <v>0</v>
      </c>
      <c r="I119" s="18">
        <v>0</v>
      </c>
      <c r="J119">
        <v>360</v>
      </c>
      <c r="K119">
        <v>0</v>
      </c>
      <c r="L119">
        <v>0</v>
      </c>
      <c r="M119" t="s">
        <v>150</v>
      </c>
      <c r="N119" t="s">
        <v>152</v>
      </c>
      <c r="O119" t="s">
        <v>0</v>
      </c>
      <c r="P119">
        <v>0</v>
      </c>
      <c r="Q119">
        <v>0</v>
      </c>
    </row>
    <row r="120" spans="1:17" x14ac:dyDescent="0.2">
      <c r="A120" s="6" t="s">
        <v>0</v>
      </c>
      <c r="B120" t="s">
        <v>118</v>
      </c>
      <c r="C120" t="s">
        <v>212</v>
      </c>
      <c r="E120" t="s">
        <v>0</v>
      </c>
      <c r="F120" s="7">
        <f ca="1">TODAY()+258</f>
        <v>45823</v>
      </c>
      <c r="G120" s="7">
        <f ca="1">TODAY()+320</f>
        <v>45885</v>
      </c>
      <c r="H120" t="s">
        <v>0</v>
      </c>
      <c r="I120" s="18">
        <v>0</v>
      </c>
      <c r="J120">
        <v>360</v>
      </c>
      <c r="K120">
        <v>0</v>
      </c>
      <c r="L120">
        <v>0</v>
      </c>
      <c r="M120" t="s">
        <v>150</v>
      </c>
      <c r="N120" t="s">
        <v>152</v>
      </c>
      <c r="O120" t="s">
        <v>0</v>
      </c>
      <c r="P120">
        <v>0</v>
      </c>
      <c r="Q120">
        <v>0</v>
      </c>
    </row>
    <row r="121" spans="1:17" x14ac:dyDescent="0.2">
      <c r="A121" s="3" t="s">
        <v>0</v>
      </c>
      <c r="B121" s="4" t="s">
        <v>119</v>
      </c>
      <c r="C121" t="s">
        <v>213</v>
      </c>
      <c r="D121" s="4"/>
      <c r="E121" s="4" t="s">
        <v>0</v>
      </c>
      <c r="F121" s="5">
        <f ca="1">TODAY()+260</f>
        <v>45825</v>
      </c>
      <c r="G121" s="5">
        <f ca="1">TODAY()+323</f>
        <v>45888</v>
      </c>
      <c r="H121" s="4" t="s">
        <v>0</v>
      </c>
      <c r="I121" s="17">
        <v>0</v>
      </c>
      <c r="J121" s="4">
        <v>368</v>
      </c>
      <c r="K121" s="4">
        <v>0</v>
      </c>
      <c r="L121" s="4">
        <v>0</v>
      </c>
      <c r="M121" t="s">
        <v>150</v>
      </c>
      <c r="N121" t="s">
        <v>152</v>
      </c>
      <c r="O121" s="4" t="s">
        <v>0</v>
      </c>
      <c r="P121" s="4">
        <v>0</v>
      </c>
      <c r="Q121" s="4">
        <v>0</v>
      </c>
    </row>
    <row r="122" spans="1:17" x14ac:dyDescent="0.2">
      <c r="A122" s="3" t="s">
        <v>0</v>
      </c>
      <c r="B122" s="4" t="s">
        <v>120</v>
      </c>
      <c r="C122" t="s">
        <v>214</v>
      </c>
      <c r="D122" s="4"/>
      <c r="E122" s="4" t="s">
        <v>0</v>
      </c>
      <c r="F122" s="5">
        <f ca="1">TODAY()+264</f>
        <v>45829</v>
      </c>
      <c r="G122" s="5">
        <f ca="1">TODAY()+327</f>
        <v>45892</v>
      </c>
      <c r="H122" s="4" t="s">
        <v>0</v>
      </c>
      <c r="I122" s="17">
        <v>0</v>
      </c>
      <c r="J122" s="4">
        <v>368</v>
      </c>
      <c r="K122" s="4">
        <v>0</v>
      </c>
      <c r="L122" s="4">
        <v>0</v>
      </c>
      <c r="M122" t="s">
        <v>150</v>
      </c>
      <c r="N122" t="s">
        <v>152</v>
      </c>
      <c r="O122" s="4" t="s">
        <v>0</v>
      </c>
      <c r="P122" s="4">
        <v>0</v>
      </c>
      <c r="Q122" s="4">
        <v>0</v>
      </c>
    </row>
    <row r="123" spans="1:17" x14ac:dyDescent="0.2">
      <c r="A123" s="6" t="s">
        <v>0</v>
      </c>
      <c r="B123" t="s">
        <v>121</v>
      </c>
      <c r="C123" t="s">
        <v>215</v>
      </c>
      <c r="E123" t="s">
        <v>0</v>
      </c>
      <c r="F123" s="7">
        <f ca="1">TODAY()+266</f>
        <v>45831</v>
      </c>
      <c r="G123" s="7">
        <f ca="1">TODAY()+328</f>
        <v>45893</v>
      </c>
      <c r="H123" t="s">
        <v>0</v>
      </c>
      <c r="I123" s="18">
        <v>0</v>
      </c>
      <c r="J123">
        <v>360</v>
      </c>
      <c r="K123">
        <v>0</v>
      </c>
      <c r="L123">
        <v>0</v>
      </c>
      <c r="M123" t="s">
        <v>150</v>
      </c>
      <c r="N123" t="s">
        <v>152</v>
      </c>
      <c r="O123" t="s">
        <v>0</v>
      </c>
      <c r="P123">
        <v>0</v>
      </c>
      <c r="Q123">
        <v>0</v>
      </c>
    </row>
    <row r="124" spans="1:17" x14ac:dyDescent="0.2">
      <c r="A124" s="6" t="s">
        <v>0</v>
      </c>
      <c r="B124" t="s">
        <v>122</v>
      </c>
      <c r="C124" t="s">
        <v>216</v>
      </c>
      <c r="E124" t="s">
        <v>0</v>
      </c>
      <c r="F124" s="7">
        <f ca="1">TODAY()+267</f>
        <v>45832</v>
      </c>
      <c r="G124" s="7">
        <f ca="1">TODAY()+329</f>
        <v>45894</v>
      </c>
      <c r="H124" t="s">
        <v>0</v>
      </c>
      <c r="I124" s="18">
        <v>0</v>
      </c>
      <c r="J124">
        <v>360</v>
      </c>
      <c r="K124">
        <v>0</v>
      </c>
      <c r="L124">
        <v>0</v>
      </c>
      <c r="M124" t="s">
        <v>150</v>
      </c>
      <c r="N124" t="s">
        <v>152</v>
      </c>
      <c r="O124" t="s">
        <v>0</v>
      </c>
      <c r="P124">
        <v>0</v>
      </c>
      <c r="Q124">
        <v>0</v>
      </c>
    </row>
    <row r="125" spans="1:17" x14ac:dyDescent="0.2">
      <c r="A125" s="6" t="s">
        <v>0</v>
      </c>
      <c r="B125" t="s">
        <v>123</v>
      </c>
      <c r="C125" t="s">
        <v>217</v>
      </c>
      <c r="E125" t="s">
        <v>0</v>
      </c>
      <c r="F125" s="7">
        <f ca="1">TODAY()+270</f>
        <v>45835</v>
      </c>
      <c r="G125" s="7">
        <f ca="1">TODAY()+330</f>
        <v>45895</v>
      </c>
      <c r="H125" t="s">
        <v>0</v>
      </c>
      <c r="I125" s="18">
        <v>0</v>
      </c>
      <c r="J125">
        <v>360</v>
      </c>
      <c r="K125">
        <v>0</v>
      </c>
      <c r="L125">
        <v>0</v>
      </c>
      <c r="M125" t="s">
        <v>150</v>
      </c>
      <c r="N125" t="s">
        <v>152</v>
      </c>
      <c r="O125" t="s">
        <v>0</v>
      </c>
      <c r="P125">
        <v>0</v>
      </c>
      <c r="Q125">
        <v>0</v>
      </c>
    </row>
    <row r="126" spans="1:17" x14ac:dyDescent="0.2">
      <c r="A126" s="3" t="s">
        <v>0</v>
      </c>
      <c r="B126" s="4" t="s">
        <v>124</v>
      </c>
      <c r="C126" t="s">
        <v>218</v>
      </c>
      <c r="D126" s="4"/>
      <c r="E126" s="4" t="s">
        <v>0</v>
      </c>
      <c r="F126" s="5">
        <f ca="1">TODAY()+270</f>
        <v>45835</v>
      </c>
      <c r="G126" s="5">
        <f ca="1">TODAY()+333</f>
        <v>45898</v>
      </c>
      <c r="H126" s="4" t="s">
        <v>0</v>
      </c>
      <c r="I126" s="17">
        <v>0</v>
      </c>
      <c r="J126" s="4">
        <v>368</v>
      </c>
      <c r="K126" s="4">
        <v>0</v>
      </c>
      <c r="L126" s="4">
        <v>0</v>
      </c>
      <c r="M126" t="s">
        <v>150</v>
      </c>
      <c r="N126" t="s">
        <v>152</v>
      </c>
      <c r="O126" s="4" t="s">
        <v>0</v>
      </c>
      <c r="P126" s="4">
        <v>0</v>
      </c>
      <c r="Q126" s="4">
        <v>0</v>
      </c>
    </row>
    <row r="127" spans="1:17" x14ac:dyDescent="0.2">
      <c r="A127" s="3" t="s">
        <v>0</v>
      </c>
      <c r="B127" s="4" t="s">
        <v>125</v>
      </c>
      <c r="C127" t="s">
        <v>219</v>
      </c>
      <c r="D127" s="4"/>
      <c r="E127" s="4" t="s">
        <v>0</v>
      </c>
      <c r="F127" s="5">
        <f ca="1">TODAY()+273</f>
        <v>45838</v>
      </c>
      <c r="G127" s="5">
        <f ca="1">TODAY()+336</f>
        <v>45901</v>
      </c>
      <c r="H127" s="4" t="s">
        <v>0</v>
      </c>
      <c r="I127" s="17">
        <v>0</v>
      </c>
      <c r="J127" s="4">
        <v>368</v>
      </c>
      <c r="K127" s="4">
        <v>0</v>
      </c>
      <c r="L127" s="4">
        <v>0</v>
      </c>
      <c r="M127" t="s">
        <v>150</v>
      </c>
      <c r="N127" t="s">
        <v>152</v>
      </c>
      <c r="O127" s="4" t="s">
        <v>0</v>
      </c>
      <c r="P127" s="4">
        <v>0</v>
      </c>
      <c r="Q127" s="4">
        <v>0</v>
      </c>
    </row>
    <row r="128" spans="1:17" x14ac:dyDescent="0.2">
      <c r="A128" s="3" t="s">
        <v>0</v>
      </c>
      <c r="B128" s="4" t="s">
        <v>126</v>
      </c>
      <c r="C128" t="s">
        <v>220</v>
      </c>
      <c r="D128" s="4"/>
      <c r="E128" s="4" t="s">
        <v>0</v>
      </c>
      <c r="F128" s="5">
        <f ca="1">TODAY()+277</f>
        <v>45842</v>
      </c>
      <c r="G128" s="5">
        <f ca="1">TODAY()+340</f>
        <v>45905</v>
      </c>
      <c r="H128" s="4" t="s">
        <v>0</v>
      </c>
      <c r="I128" s="17">
        <v>0</v>
      </c>
      <c r="J128" s="4">
        <v>368</v>
      </c>
      <c r="K128" s="4">
        <v>0</v>
      </c>
      <c r="L128" s="4">
        <v>0</v>
      </c>
      <c r="M128" t="s">
        <v>150</v>
      </c>
      <c r="N128" t="s">
        <v>152</v>
      </c>
      <c r="O128" s="4" t="s">
        <v>0</v>
      </c>
      <c r="P128" s="4">
        <v>0</v>
      </c>
      <c r="Q128" s="4">
        <v>0</v>
      </c>
    </row>
    <row r="129" spans="1:17" x14ac:dyDescent="0.2">
      <c r="A129" s="3" t="s">
        <v>0</v>
      </c>
      <c r="B129" s="4" t="s">
        <v>127</v>
      </c>
      <c r="C129" t="s">
        <v>221</v>
      </c>
      <c r="D129" s="4"/>
      <c r="E129" s="4" t="s">
        <v>0</v>
      </c>
      <c r="F129" s="5">
        <f ca="1">TODAY()+280</f>
        <v>45845</v>
      </c>
      <c r="G129" s="5">
        <f ca="1">TODAY()+343</f>
        <v>45908</v>
      </c>
      <c r="H129" s="4" t="s">
        <v>0</v>
      </c>
      <c r="I129" s="17">
        <v>0</v>
      </c>
      <c r="J129" s="4">
        <v>368</v>
      </c>
      <c r="K129" s="4">
        <v>0</v>
      </c>
      <c r="L129" s="4">
        <v>0</v>
      </c>
      <c r="M129" t="s">
        <v>150</v>
      </c>
      <c r="N129" t="s">
        <v>152</v>
      </c>
      <c r="O129" s="4" t="s">
        <v>0</v>
      </c>
      <c r="P129" s="4">
        <v>0</v>
      </c>
      <c r="Q129" s="4">
        <v>0</v>
      </c>
    </row>
    <row r="130" spans="1:17" x14ac:dyDescent="0.2">
      <c r="A130" s="3" t="s">
        <v>0</v>
      </c>
      <c r="B130" s="4" t="s">
        <v>128</v>
      </c>
      <c r="C130" t="s">
        <v>222</v>
      </c>
      <c r="D130" s="4"/>
      <c r="E130" s="4" t="s">
        <v>0</v>
      </c>
      <c r="F130" s="5">
        <f ca="1">TODAY()+284</f>
        <v>45849</v>
      </c>
      <c r="G130" s="5">
        <f ca="1">TODAY()+344</f>
        <v>45909</v>
      </c>
      <c r="H130" s="4" t="s">
        <v>0</v>
      </c>
      <c r="I130" s="17">
        <v>0</v>
      </c>
      <c r="J130" s="4">
        <v>360</v>
      </c>
      <c r="K130" s="4">
        <v>0</v>
      </c>
      <c r="L130" s="4">
        <v>0</v>
      </c>
      <c r="M130" t="s">
        <v>150</v>
      </c>
      <c r="N130" t="s">
        <v>152</v>
      </c>
      <c r="O130" s="4" t="s">
        <v>0</v>
      </c>
      <c r="P130" s="4">
        <v>0</v>
      </c>
      <c r="Q130" s="4">
        <v>0</v>
      </c>
    </row>
    <row r="131" spans="1:17" x14ac:dyDescent="0.2">
      <c r="A131" s="6" t="s">
        <v>0</v>
      </c>
      <c r="B131" t="s">
        <v>129</v>
      </c>
      <c r="C131" t="s">
        <v>223</v>
      </c>
      <c r="E131" t="s">
        <v>0</v>
      </c>
      <c r="F131" s="7">
        <f ca="1">TODAY()+285</f>
        <v>45850</v>
      </c>
      <c r="G131" s="7">
        <f ca="1">TODAY()+347</f>
        <v>45912</v>
      </c>
      <c r="H131" t="s">
        <v>0</v>
      </c>
      <c r="I131" s="18">
        <v>0</v>
      </c>
      <c r="J131">
        <v>360</v>
      </c>
      <c r="K131">
        <v>0</v>
      </c>
      <c r="L131">
        <v>0</v>
      </c>
      <c r="M131" t="s">
        <v>150</v>
      </c>
      <c r="N131" t="s">
        <v>152</v>
      </c>
      <c r="O131" t="s">
        <v>0</v>
      </c>
      <c r="P131">
        <v>0</v>
      </c>
      <c r="Q131">
        <v>0</v>
      </c>
    </row>
    <row r="132" spans="1:17" x14ac:dyDescent="0.2">
      <c r="A132" s="6" t="s">
        <v>0</v>
      </c>
      <c r="B132" t="s">
        <v>130</v>
      </c>
      <c r="C132" t="s">
        <v>224</v>
      </c>
      <c r="E132" t="s">
        <v>0</v>
      </c>
      <c r="F132" s="7">
        <f ca="1">TODAY()+286</f>
        <v>45851</v>
      </c>
      <c r="G132" s="7">
        <f ca="1">TODAY()+348</f>
        <v>45913</v>
      </c>
      <c r="H132" t="s">
        <v>0</v>
      </c>
      <c r="I132" s="18">
        <v>0</v>
      </c>
      <c r="J132">
        <v>360</v>
      </c>
      <c r="K132">
        <v>0</v>
      </c>
      <c r="L132">
        <v>0</v>
      </c>
      <c r="M132" t="s">
        <v>150</v>
      </c>
      <c r="N132" t="s">
        <v>152</v>
      </c>
      <c r="O132" t="s">
        <v>0</v>
      </c>
      <c r="P132">
        <v>0</v>
      </c>
      <c r="Q132">
        <v>0</v>
      </c>
    </row>
    <row r="133" spans="1:17" x14ac:dyDescent="0.2">
      <c r="A133" s="6" t="s">
        <v>0</v>
      </c>
      <c r="B133" t="s">
        <v>131</v>
      </c>
      <c r="C133" t="s">
        <v>225</v>
      </c>
      <c r="E133" t="s">
        <v>0</v>
      </c>
      <c r="F133" s="7">
        <f ca="1">TODAY()+287</f>
        <v>45852</v>
      </c>
      <c r="G133" s="7">
        <f ca="1">TODAY()+349</f>
        <v>45914</v>
      </c>
      <c r="H133" t="s">
        <v>0</v>
      </c>
      <c r="I133" s="18">
        <v>0</v>
      </c>
      <c r="J133">
        <v>360</v>
      </c>
      <c r="K133">
        <v>0</v>
      </c>
      <c r="L133">
        <v>0</v>
      </c>
      <c r="M133" t="s">
        <v>150</v>
      </c>
      <c r="N133" t="s">
        <v>152</v>
      </c>
      <c r="O133" t="s">
        <v>0</v>
      </c>
      <c r="P133">
        <v>0</v>
      </c>
      <c r="Q133">
        <v>0</v>
      </c>
    </row>
    <row r="134" spans="1:17" x14ac:dyDescent="0.2">
      <c r="A134" s="6" t="s">
        <v>0</v>
      </c>
      <c r="B134" t="s">
        <v>132</v>
      </c>
      <c r="C134" t="s">
        <v>226</v>
      </c>
      <c r="E134" t="s">
        <v>0</v>
      </c>
      <c r="F134" s="7">
        <f ca="1">TODAY()+288</f>
        <v>45853</v>
      </c>
      <c r="G134" s="7">
        <f ca="1">TODAY()+350</f>
        <v>45915</v>
      </c>
      <c r="H134" t="s">
        <v>0</v>
      </c>
      <c r="I134" s="18">
        <v>0</v>
      </c>
      <c r="J134">
        <v>360</v>
      </c>
      <c r="K134">
        <v>0</v>
      </c>
      <c r="L134">
        <v>0</v>
      </c>
      <c r="M134" t="s">
        <v>150</v>
      </c>
      <c r="N134" t="s">
        <v>152</v>
      </c>
      <c r="O134" t="s">
        <v>0</v>
      </c>
      <c r="P134">
        <v>0</v>
      </c>
      <c r="Q134">
        <v>0</v>
      </c>
    </row>
    <row r="135" spans="1:17" x14ac:dyDescent="0.2">
      <c r="A135" s="6" t="s">
        <v>0</v>
      </c>
      <c r="B135" t="s">
        <v>133</v>
      </c>
      <c r="C135" t="s">
        <v>227</v>
      </c>
      <c r="E135" t="s">
        <v>0</v>
      </c>
      <c r="F135" s="7">
        <f ca="1">TODAY()+291</f>
        <v>45856</v>
      </c>
      <c r="G135" s="7">
        <f ca="1">TODAY()+351</f>
        <v>45916</v>
      </c>
      <c r="H135" t="s">
        <v>0</v>
      </c>
      <c r="I135" s="18">
        <v>0</v>
      </c>
      <c r="J135">
        <v>360</v>
      </c>
      <c r="K135">
        <v>0</v>
      </c>
      <c r="L135">
        <v>0</v>
      </c>
      <c r="M135" t="s">
        <v>150</v>
      </c>
      <c r="N135" t="s">
        <v>152</v>
      </c>
      <c r="O135" t="s">
        <v>0</v>
      </c>
      <c r="P135">
        <v>0</v>
      </c>
      <c r="Q135">
        <v>0</v>
      </c>
    </row>
    <row r="136" spans="1:17" x14ac:dyDescent="0.2">
      <c r="A136" t="s">
        <v>0</v>
      </c>
    </row>
    <row r="137" spans="1:17" x14ac:dyDescent="0.2">
      <c r="A137" s="13" t="s">
        <v>134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</sheetData>
  <mergeCells count="13">
    <mergeCell ref="A137:Q137"/>
    <mergeCell ref="C87:D87"/>
    <mergeCell ref="C79:D79"/>
    <mergeCell ref="C54:D54"/>
    <mergeCell ref="C44:D44"/>
    <mergeCell ref="C53:D53"/>
    <mergeCell ref="C17:D17"/>
    <mergeCell ref="C23:D23"/>
    <mergeCell ref="A1:G3"/>
    <mergeCell ref="H2:Q2"/>
    <mergeCell ref="A4:H4"/>
    <mergeCell ref="I4:Q4"/>
    <mergeCell ref="C6:D6"/>
  </mergeCells>
  <hyperlinks>
    <hyperlink ref="H2" r:id="rId1" tooltip="GanttPRO.com" xr:uid="{00000000-0004-0000-0000-000000000000}"/>
    <hyperlink ref="A137" r:id="rId2" tooltip="GanttPRO.com" xr:uid="{00000000-0004-0000-0000-000001000000}"/>
  </hyperlinks>
  <pageMargins left="0.7" right="0.7" top="0.75" bottom="0.75" header="0.3" footer="0.3"/>
  <pageSetup orientation="portrait" horizontalDpi="4294967295" verticalDpi="4294967295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Project 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2021-04-09T08:20:59Z</dcterms:created>
  <dcterms:modified xsi:type="dcterms:W3CDTF">2024-09-30T12:00:13Z</dcterms:modified>
</cp:coreProperties>
</file>